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Misc\Baseball\Kids Baseball\Mike's Baseball\Website\2023\"/>
    </mc:Choice>
  </mc:AlternateContent>
  <xr:revisionPtr revIDLastSave="0" documentId="13_ncr:1_{D668C410-09FA-4A55-A6E6-23C3D8111B88}" xr6:coauthVersionLast="47" xr6:coauthVersionMax="47" xr10:uidLastSave="{00000000-0000-0000-0000-000000000000}"/>
  <bookViews>
    <workbookView xWindow="-120" yWindow="-120" windowWidth="29040" windowHeight="15720" firstSheet="1" activeTab="1" xr2:uid="{E42196A3-D253-47C0-BBBC-E97E03D86304}"/>
  </bookViews>
  <sheets>
    <sheet name="OLD 2025 COBA Schedule" sheetId="1" state="hidden" r:id="rId1"/>
    <sheet name="2023 COBA Schedu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6" i="2" l="1"/>
  <c r="O76" i="2"/>
  <c r="M76" i="2"/>
  <c r="W37" i="2" l="1"/>
  <c r="V37" i="2"/>
  <c r="W30" i="2"/>
  <c r="V30" i="2"/>
  <c r="W29" i="2"/>
  <c r="V29" i="2"/>
  <c r="W23" i="2"/>
  <c r="V23" i="2"/>
  <c r="W22" i="2"/>
  <c r="V22" i="2"/>
  <c r="W21" i="2"/>
  <c r="V21" i="2"/>
  <c r="W16" i="2"/>
  <c r="V16" i="2"/>
  <c r="W15" i="2"/>
  <c r="V15" i="2"/>
  <c r="W14" i="2"/>
  <c r="V14" i="2"/>
  <c r="W13" i="2"/>
  <c r="V13" i="2"/>
  <c r="W8" i="2"/>
  <c r="V8" i="2"/>
  <c r="V9" i="2"/>
  <c r="V7" i="2"/>
  <c r="W5" i="2"/>
  <c r="W9" i="2"/>
  <c r="W7" i="2"/>
  <c r="W6" i="2"/>
  <c r="V6" i="2"/>
  <c r="V5" i="2"/>
  <c r="N64" i="2"/>
  <c r="M64" i="2"/>
  <c r="N45" i="2"/>
  <c r="M45" i="2"/>
  <c r="N22" i="2"/>
  <c r="N78" i="2" s="1"/>
  <c r="O22" i="2"/>
  <c r="O78" i="2" s="1"/>
  <c r="M22" i="2"/>
  <c r="T38" i="2"/>
  <c r="U38" i="2"/>
  <c r="X40" i="2"/>
  <c r="M78" i="2" l="1"/>
  <c r="X14" i="2"/>
  <c r="X35" i="2"/>
  <c r="X34" i="2"/>
  <c r="V38" i="2"/>
  <c r="V31" i="2"/>
  <c r="X22" i="2"/>
  <c r="W31" i="2"/>
  <c r="X9" i="2"/>
  <c r="X27" i="2"/>
  <c r="X26" i="2"/>
  <c r="X7" i="2"/>
  <c r="X33" i="2"/>
  <c r="X8" i="2"/>
  <c r="X23" i="2"/>
  <c r="X36" i="2"/>
  <c r="X29" i="2"/>
  <c r="X41" i="2"/>
  <c r="X16" i="2"/>
  <c r="V24" i="2"/>
  <c r="T10" i="2"/>
  <c r="X20" i="2"/>
  <c r="X13" i="2"/>
  <c r="X43" i="2"/>
  <c r="X30" i="2"/>
  <c r="X15" i="2"/>
  <c r="X44" i="2"/>
  <c r="W38" i="2"/>
  <c r="X12" i="2"/>
  <c r="X21" i="2"/>
  <c r="X28" i="2"/>
  <c r="X5" i="2"/>
  <c r="V45" i="2" l="1"/>
  <c r="W24" i="2"/>
  <c r="X42" i="2"/>
  <c r="X19" i="2"/>
  <c r="X6" i="2"/>
  <c r="X37" i="2"/>
  <c r="X38" i="2" s="1"/>
  <c r="U45" i="2"/>
  <c r="T45" i="2"/>
  <c r="S45" i="2"/>
  <c r="S38" i="2"/>
  <c r="U31" i="2"/>
  <c r="T31" i="2"/>
  <c r="S31" i="2"/>
  <c r="U24" i="2"/>
  <c r="T24" i="2"/>
  <c r="S24" i="2"/>
  <c r="D20" i="2"/>
  <c r="C20" i="2"/>
  <c r="B20" i="2"/>
  <c r="U17" i="2"/>
  <c r="T17" i="2"/>
  <c r="S17" i="2"/>
  <c r="D11" i="2"/>
  <c r="C11" i="2"/>
  <c r="B11" i="2"/>
  <c r="U10" i="2"/>
  <c r="S10" i="2"/>
  <c r="W45" i="2" l="1"/>
  <c r="W17" i="2"/>
  <c r="W10" i="2"/>
  <c r="V17" i="2"/>
  <c r="V10" i="2"/>
  <c r="O59" i="1"/>
  <c r="N59" i="1"/>
  <c r="N82" i="1"/>
  <c r="O30" i="1"/>
  <c r="P30" i="1"/>
  <c r="U59" i="1"/>
  <c r="V59" i="1"/>
  <c r="T59" i="1"/>
  <c r="C22" i="1"/>
  <c r="D22" i="1"/>
  <c r="B22" i="1"/>
  <c r="C12" i="1"/>
  <c r="D12" i="1"/>
  <c r="B12" i="1"/>
  <c r="T51" i="1"/>
  <c r="V51" i="1"/>
  <c r="U51" i="1"/>
  <c r="U43" i="1"/>
  <c r="V43" i="1"/>
  <c r="T43" i="1"/>
  <c r="U35" i="1"/>
  <c r="V35" i="1"/>
  <c r="T35" i="1"/>
  <c r="T27" i="1"/>
  <c r="V27" i="1"/>
  <c r="U27" i="1"/>
  <c r="U19" i="1"/>
  <c r="V19" i="1"/>
  <c r="T19" i="1"/>
  <c r="U11" i="1"/>
  <c r="V11" i="1"/>
  <c r="T11" i="1"/>
  <c r="N30" i="1"/>
  <c r="O82" i="1"/>
  <c r="X45" i="2" l="1"/>
  <c r="X31" i="2"/>
  <c r="X10" i="2"/>
  <c r="X17" i="2"/>
  <c r="X24" i="2"/>
  <c r="N91" i="1"/>
  <c r="O91" i="1"/>
</calcChain>
</file>

<file path=xl/sharedStrings.xml><?xml version="1.0" encoding="utf-8"?>
<sst xmlns="http://schemas.openxmlformats.org/spreadsheetml/2006/main" count="528" uniqueCount="100">
  <si>
    <t>DATE</t>
  </si>
  <si>
    <t>VISITOR</t>
  </si>
  <si>
    <t>HOME</t>
  </si>
  <si>
    <t>Brampton</t>
  </si>
  <si>
    <t>Erindale</t>
  </si>
  <si>
    <t>Burlington</t>
  </si>
  <si>
    <t>Etobicoke</t>
  </si>
  <si>
    <t>Oakville</t>
  </si>
  <si>
    <t>Milton</t>
  </si>
  <si>
    <t>H/A Wins</t>
  </si>
  <si>
    <t>Brampton vs</t>
  </si>
  <si>
    <t>Etobicoke vs</t>
  </si>
  <si>
    <t>Erindale vs</t>
  </si>
  <si>
    <t>Oakville vs</t>
  </si>
  <si>
    <t>Milton vs</t>
  </si>
  <si>
    <t>Burlington vs</t>
  </si>
  <si>
    <t>GAME #</t>
  </si>
  <si>
    <t>WON</t>
  </si>
  <si>
    <t>LOSS</t>
  </si>
  <si>
    <t>TIE</t>
  </si>
  <si>
    <t>Waterloo vs</t>
  </si>
  <si>
    <t>May 2</t>
  </si>
  <si>
    <t>May 9</t>
  </si>
  <si>
    <t>May 10</t>
  </si>
  <si>
    <t>May 12</t>
  </si>
  <si>
    <t>May 14</t>
  </si>
  <si>
    <t>May 15</t>
  </si>
  <si>
    <t>May 16</t>
  </si>
  <si>
    <t>May 18</t>
  </si>
  <si>
    <t>May 19</t>
  </si>
  <si>
    <t>May 21</t>
  </si>
  <si>
    <t>May 22</t>
  </si>
  <si>
    <t>May 23</t>
  </si>
  <si>
    <t>May 24</t>
  </si>
  <si>
    <t>May 25</t>
  </si>
  <si>
    <t>May 26</t>
  </si>
  <si>
    <t>May 28</t>
  </si>
  <si>
    <t>May 29</t>
  </si>
  <si>
    <t>May 30</t>
  </si>
  <si>
    <t>Waterloo</t>
  </si>
  <si>
    <t>oakville</t>
  </si>
  <si>
    <t>Jun 1</t>
  </si>
  <si>
    <t>Jun 2</t>
  </si>
  <si>
    <t>Jun 4</t>
  </si>
  <si>
    <t>Jun 5</t>
  </si>
  <si>
    <t>Jun 6</t>
  </si>
  <si>
    <t>Jun 7</t>
  </si>
  <si>
    <t>Jun 8</t>
  </si>
  <si>
    <t>Jun 9</t>
  </si>
  <si>
    <t>Jun 11</t>
  </si>
  <si>
    <t>Jun 12</t>
  </si>
  <si>
    <t>Jun 13</t>
  </si>
  <si>
    <t>Jun 14</t>
  </si>
  <si>
    <t>Jun 15</t>
  </si>
  <si>
    <t>Jun 16</t>
  </si>
  <si>
    <t>Jun 18</t>
  </si>
  <si>
    <t>Jun 19</t>
  </si>
  <si>
    <t>Jun 20</t>
  </si>
  <si>
    <t>Jun 23</t>
  </si>
  <si>
    <t>Jun 25</t>
  </si>
  <si>
    <t>Jun 26</t>
  </si>
  <si>
    <t>Jun 27</t>
  </si>
  <si>
    <t>Jun 29</t>
  </si>
  <si>
    <t>Jun 30</t>
  </si>
  <si>
    <t>Jul 2</t>
  </si>
  <si>
    <t>Jul 3</t>
  </si>
  <si>
    <t>Jul 4</t>
  </si>
  <si>
    <t>Jul 7</t>
  </si>
  <si>
    <t>Jul 6</t>
  </si>
  <si>
    <t>Jul 9</t>
  </si>
  <si>
    <t>Jul 10</t>
  </si>
  <si>
    <t>Jul 11</t>
  </si>
  <si>
    <t>Jul 13</t>
  </si>
  <si>
    <t>Jul 14</t>
  </si>
  <si>
    <t>Jul 16</t>
  </si>
  <si>
    <t>Jul 21</t>
  </si>
  <si>
    <t>Jul 23</t>
  </si>
  <si>
    <t>Jul 24</t>
  </si>
  <si>
    <t>Jul 25</t>
  </si>
  <si>
    <t>jul 26</t>
  </si>
  <si>
    <t>Jul 27</t>
  </si>
  <si>
    <t>Jul 28</t>
  </si>
  <si>
    <t>Aug 6</t>
  </si>
  <si>
    <t>Aug 8</t>
  </si>
  <si>
    <t>Aug 9</t>
  </si>
  <si>
    <t>Aug 10</t>
  </si>
  <si>
    <t>Aug 11</t>
  </si>
  <si>
    <t>Aug 13</t>
  </si>
  <si>
    <t>H/A DH</t>
  </si>
  <si>
    <t xml:space="preserve">             2025 COBA SCHEDULE</t>
  </si>
  <si>
    <t>R/O</t>
  </si>
  <si>
    <t>Cancel</t>
  </si>
  <si>
    <t>(Schedule is not official, constantly changing because of rainouts)</t>
  </si>
  <si>
    <t>Jun 21</t>
  </si>
  <si>
    <t>RF</t>
  </si>
  <si>
    <t>RA</t>
  </si>
  <si>
    <t>DIFF</t>
  </si>
  <si>
    <t>AWAY</t>
  </si>
  <si>
    <t xml:space="preserve">             2023 COBA SCHEDULE</t>
  </si>
  <si>
    <t xml:space="preserve">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</si>
</sst>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  <xf numFmtId="16" fontId="8" fillId="0" borderId="0" xfId="0" quotePrefix="1" applyNumberFormat="1" applyFont="1" applyAlignment="1">
      <alignment horizontal="left"/>
    </xf>
    <xf numFmtId="16" fontId="8" fillId="0" borderId="0" xfId="0" applyNumberFormat="1" applyFont="1" applyAlignment="1">
      <alignment horizontal="left"/>
    </xf>
    <xf numFmtId="16" fontId="0" fillId="0" borderId="0" xfId="0" quotePrefix="1" applyNumberFormat="1" applyAlignment="1">
      <alignment horizontal="left"/>
    </xf>
    <xf numFmtId="0" fontId="10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1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2" borderId="0" xfId="0" applyFill="1" applyAlignment="1">
      <alignment horizontal="center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8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16" fontId="8" fillId="0" borderId="0" xfId="0" quotePrefix="1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40765-A329-4B35-BE84-6BE40AA26063}">
  <sheetPr>
    <pageSetUpPr fitToPage="1"/>
  </sheetPr>
  <dimension ref="A2:Z93"/>
  <sheetViews>
    <sheetView showGridLines="0" zoomScaleNormal="100" workbookViewId="0">
      <pane ySplit="4" topLeftCell="A5" activePane="bottomLeft" state="frozen"/>
      <selection pane="bottomLeft" activeCell="V1" sqref="V1"/>
    </sheetView>
  </sheetViews>
  <sheetFormatPr defaultRowHeight="15.75" x14ac:dyDescent="0.25"/>
  <cols>
    <col min="1" max="1" width="12.28515625" style="1" customWidth="1"/>
    <col min="2" max="2" width="10.5703125" style="1" customWidth="1"/>
    <col min="3" max="3" width="7" style="1" customWidth="1"/>
    <col min="4" max="4" width="6.5703125" style="1" customWidth="1"/>
    <col min="5" max="5" width="2.28515625" style="1" customWidth="1"/>
    <col min="6" max="6" width="3.28515625" style="1" customWidth="1"/>
    <col min="7" max="7" width="9.140625" style="1"/>
    <col min="8" max="8" width="9.5703125" style="11" customWidth="1"/>
    <col min="9" max="9" width="13.85546875" style="1" customWidth="1"/>
    <col min="10" max="10" width="4" style="1" customWidth="1"/>
    <col min="11" max="11" width="15.140625" style="1" customWidth="1"/>
    <col min="12" max="12" width="3.5703125" style="1" customWidth="1"/>
    <col min="13" max="13" width="6.7109375" style="1" customWidth="1"/>
    <col min="14" max="14" width="8" style="1" bestFit="1" customWidth="1"/>
    <col min="15" max="15" width="6.5703125" style="1" bestFit="1" customWidth="1"/>
    <col min="16" max="16" width="7.42578125" style="1" customWidth="1"/>
    <col min="17" max="17" width="4.140625" style="1" customWidth="1"/>
    <col min="18" max="18" width="12.85546875" style="5" customWidth="1"/>
    <col min="19" max="19" width="14.5703125" style="7" customWidth="1"/>
    <col min="20" max="20" width="7.140625" style="5" customWidth="1"/>
    <col min="21" max="21" width="6.42578125" style="5" customWidth="1"/>
    <col min="22" max="22" width="5" style="1" customWidth="1"/>
    <col min="23" max="16384" width="9.140625" style="1"/>
  </cols>
  <sheetData>
    <row r="2" spans="1:26" ht="23.25" x14ac:dyDescent="0.35">
      <c r="J2" s="9" t="s">
        <v>89</v>
      </c>
      <c r="Q2" s="4" t="s">
        <v>92</v>
      </c>
    </row>
    <row r="3" spans="1:26" x14ac:dyDescent="0.25">
      <c r="A3" s="4" t="s">
        <v>9</v>
      </c>
    </row>
    <row r="4" spans="1:26" s="5" customFormat="1" x14ac:dyDescent="0.25">
      <c r="A4" s="6" t="s">
        <v>2</v>
      </c>
      <c r="B4" s="6" t="s">
        <v>17</v>
      </c>
      <c r="C4" s="6" t="s">
        <v>18</v>
      </c>
      <c r="D4" s="6" t="s">
        <v>19</v>
      </c>
      <c r="E4" s="6"/>
      <c r="F4" s="17"/>
      <c r="G4" s="6" t="s">
        <v>16</v>
      </c>
      <c r="H4" s="6" t="s">
        <v>0</v>
      </c>
      <c r="I4" s="6" t="s">
        <v>1</v>
      </c>
      <c r="J4" s="6"/>
      <c r="K4" s="6" t="s">
        <v>2</v>
      </c>
      <c r="N4" s="6" t="s">
        <v>1</v>
      </c>
      <c r="O4" s="6" t="s">
        <v>2</v>
      </c>
      <c r="P4" s="6" t="s">
        <v>19</v>
      </c>
      <c r="Q4" s="17"/>
      <c r="S4" s="7"/>
      <c r="T4" s="6" t="s">
        <v>17</v>
      </c>
      <c r="U4" s="6" t="s">
        <v>18</v>
      </c>
      <c r="V4" s="6" t="s">
        <v>19</v>
      </c>
    </row>
    <row r="5" spans="1:26" x14ac:dyDescent="0.25">
      <c r="A5" s="1" t="s">
        <v>3</v>
      </c>
      <c r="B5" s="1">
        <v>2</v>
      </c>
      <c r="C5" s="1">
        <v>3</v>
      </c>
      <c r="F5" s="16"/>
      <c r="G5" s="10">
        <v>1</v>
      </c>
      <c r="H5" s="12" t="s">
        <v>21</v>
      </c>
      <c r="I5" s="10" t="s">
        <v>3</v>
      </c>
      <c r="J5" s="10">
        <v>5</v>
      </c>
      <c r="K5" s="3" t="s">
        <v>7</v>
      </c>
      <c r="L5" s="3">
        <v>10</v>
      </c>
      <c r="M5" s="10"/>
      <c r="N5" s="10"/>
      <c r="O5" s="10">
        <v>1</v>
      </c>
      <c r="P5" s="10"/>
      <c r="Q5" s="16"/>
      <c r="R5" s="20" t="s">
        <v>10</v>
      </c>
      <c r="S5" s="7" t="s">
        <v>6</v>
      </c>
      <c r="U5" s="5">
        <v>1</v>
      </c>
    </row>
    <row r="6" spans="1:26" x14ac:dyDescent="0.25">
      <c r="A6" s="1" t="s">
        <v>5</v>
      </c>
      <c r="C6" s="1">
        <v>4</v>
      </c>
      <c r="F6" s="16"/>
      <c r="G6" s="10">
        <v>2</v>
      </c>
      <c r="H6" s="12" t="s">
        <v>22</v>
      </c>
      <c r="I6" s="10" t="s">
        <v>7</v>
      </c>
      <c r="J6" s="10">
        <v>9</v>
      </c>
      <c r="K6" s="3" t="s">
        <v>6</v>
      </c>
      <c r="L6" s="3">
        <v>11</v>
      </c>
      <c r="M6" s="10"/>
      <c r="N6" s="10"/>
      <c r="O6" s="10">
        <v>1</v>
      </c>
      <c r="P6" s="10"/>
      <c r="Q6" s="16"/>
      <c r="R6" s="20"/>
      <c r="S6" s="7" t="s">
        <v>4</v>
      </c>
      <c r="T6" s="5">
        <v>2</v>
      </c>
    </row>
    <row r="7" spans="1:26" x14ac:dyDescent="0.25">
      <c r="A7" s="1" t="s">
        <v>6</v>
      </c>
      <c r="B7" s="1">
        <v>3</v>
      </c>
      <c r="C7" s="1">
        <v>1</v>
      </c>
      <c r="F7" s="16"/>
      <c r="G7" s="10">
        <v>3</v>
      </c>
      <c r="H7" s="12" t="s">
        <v>23</v>
      </c>
      <c r="I7" s="10" t="s">
        <v>3</v>
      </c>
      <c r="J7" s="10">
        <v>8</v>
      </c>
      <c r="K7" s="3" t="s">
        <v>8</v>
      </c>
      <c r="L7" s="3">
        <v>11</v>
      </c>
      <c r="M7" s="15" t="s">
        <v>88</v>
      </c>
      <c r="N7" s="10"/>
      <c r="O7" s="10">
        <v>1</v>
      </c>
      <c r="P7" s="10"/>
      <c r="Q7" s="16"/>
      <c r="R7" s="20"/>
      <c r="S7" s="7" t="s">
        <v>7</v>
      </c>
      <c r="T7" s="5">
        <v>1</v>
      </c>
      <c r="U7" s="5">
        <v>1</v>
      </c>
    </row>
    <row r="8" spans="1:26" x14ac:dyDescent="0.25">
      <c r="A8" s="1" t="s">
        <v>4</v>
      </c>
      <c r="B8" s="1">
        <v>1</v>
      </c>
      <c r="C8" s="1">
        <v>5</v>
      </c>
      <c r="F8" s="16"/>
      <c r="G8" s="10">
        <v>4</v>
      </c>
      <c r="H8" s="12" t="s">
        <v>23</v>
      </c>
      <c r="I8" s="10" t="s">
        <v>8</v>
      </c>
      <c r="J8" s="10">
        <v>4</v>
      </c>
      <c r="K8" s="3" t="s">
        <v>3</v>
      </c>
      <c r="L8" s="3">
        <v>6</v>
      </c>
      <c r="M8" s="10"/>
      <c r="N8" s="10"/>
      <c r="O8" s="10">
        <v>1</v>
      </c>
      <c r="P8" s="10"/>
      <c r="Q8" s="16"/>
      <c r="R8" s="21"/>
      <c r="S8" s="7" t="s">
        <v>8</v>
      </c>
      <c r="T8" s="5">
        <v>1</v>
      </c>
      <c r="U8" s="5">
        <v>2</v>
      </c>
    </row>
    <row r="9" spans="1:26" x14ac:dyDescent="0.25">
      <c r="A9" s="1" t="s">
        <v>8</v>
      </c>
      <c r="B9" s="1">
        <v>3</v>
      </c>
      <c r="C9" s="1">
        <v>3</v>
      </c>
      <c r="F9" s="16"/>
      <c r="G9" s="10">
        <v>5</v>
      </c>
      <c r="H9" s="12" t="s">
        <v>24</v>
      </c>
      <c r="I9" s="3" t="s">
        <v>6</v>
      </c>
      <c r="J9" s="3">
        <v>16</v>
      </c>
      <c r="K9" s="10" t="s">
        <v>4</v>
      </c>
      <c r="L9" s="10">
        <v>3</v>
      </c>
      <c r="M9" s="10"/>
      <c r="N9" s="10">
        <v>1</v>
      </c>
      <c r="O9" s="10"/>
      <c r="P9" s="10"/>
      <c r="Q9" s="16"/>
      <c r="R9" s="20"/>
      <c r="S9" s="7" t="s">
        <v>5</v>
      </c>
      <c r="T9" s="5">
        <v>1</v>
      </c>
    </row>
    <row r="10" spans="1:26" x14ac:dyDescent="0.25">
      <c r="A10" s="1" t="s">
        <v>7</v>
      </c>
      <c r="B10" s="1">
        <v>2</v>
      </c>
      <c r="C10" s="1">
        <v>5</v>
      </c>
      <c r="F10" s="16"/>
      <c r="G10" s="10">
        <v>6</v>
      </c>
      <c r="H10" s="12" t="s">
        <v>25</v>
      </c>
      <c r="I10" s="3" t="s">
        <v>7</v>
      </c>
      <c r="J10" s="3">
        <v>15</v>
      </c>
      <c r="K10" s="10" t="s">
        <v>8</v>
      </c>
      <c r="L10" s="10">
        <v>12</v>
      </c>
      <c r="M10" s="10"/>
      <c r="N10" s="10">
        <v>1</v>
      </c>
      <c r="O10" s="10"/>
      <c r="P10" s="10"/>
      <c r="Q10" s="16"/>
      <c r="R10" s="20"/>
      <c r="S10" s="7" t="s">
        <v>39</v>
      </c>
      <c r="T10" s="5">
        <v>1</v>
      </c>
      <c r="U10" s="5">
        <v>1</v>
      </c>
    </row>
    <row r="11" spans="1:26" x14ac:dyDescent="0.25">
      <c r="A11" s="1" t="s">
        <v>39</v>
      </c>
      <c r="B11" s="1">
        <v>2</v>
      </c>
      <c r="C11" s="1">
        <v>3</v>
      </c>
      <c r="D11" s="4"/>
      <c r="E11" s="4"/>
      <c r="F11" s="16"/>
      <c r="G11" s="10">
        <v>7</v>
      </c>
      <c r="H11" s="12" t="s">
        <v>25</v>
      </c>
      <c r="I11" s="3" t="s">
        <v>3</v>
      </c>
      <c r="J11" s="3">
        <v>8</v>
      </c>
      <c r="K11" s="10" t="s">
        <v>5</v>
      </c>
      <c r="L11" s="10">
        <v>4</v>
      </c>
      <c r="M11" s="10"/>
      <c r="N11" s="10">
        <v>1</v>
      </c>
      <c r="O11" s="10"/>
      <c r="P11" s="10"/>
      <c r="Q11" s="16"/>
      <c r="R11" s="20"/>
      <c r="T11" s="6">
        <f>SUM(T5:T10)</f>
        <v>6</v>
      </c>
      <c r="U11" s="6">
        <f t="shared" ref="U11:V11" si="0">SUM(U5:U10)</f>
        <v>5</v>
      </c>
      <c r="V11" s="6">
        <f t="shared" si="0"/>
        <v>0</v>
      </c>
    </row>
    <row r="12" spans="1:26" x14ac:dyDescent="0.25">
      <c r="B12" s="6">
        <f>SUM(B5:B11)</f>
        <v>13</v>
      </c>
      <c r="C12" s="6">
        <f t="shared" ref="C12:D12" si="1">SUM(C5:C11)</f>
        <v>24</v>
      </c>
      <c r="D12" s="6">
        <f t="shared" si="1"/>
        <v>0</v>
      </c>
      <c r="E12" s="2"/>
      <c r="F12" s="16"/>
      <c r="G12" s="10">
        <v>8</v>
      </c>
      <c r="H12" s="12" t="s">
        <v>26</v>
      </c>
      <c r="I12" s="10" t="s">
        <v>4</v>
      </c>
      <c r="J12" s="10">
        <v>6</v>
      </c>
      <c r="K12" s="3" t="s">
        <v>3</v>
      </c>
      <c r="L12" s="3">
        <v>10</v>
      </c>
      <c r="M12" s="10"/>
      <c r="N12" s="10"/>
      <c r="O12" s="10">
        <v>1</v>
      </c>
      <c r="P12" s="10"/>
      <c r="Q12" s="16"/>
      <c r="R12" s="21"/>
      <c r="T12" s="8"/>
      <c r="U12" s="8"/>
      <c r="V12" s="10"/>
    </row>
    <row r="13" spans="1:26" x14ac:dyDescent="0.25">
      <c r="F13" s="16"/>
      <c r="G13" s="10">
        <v>9</v>
      </c>
      <c r="H13" s="12" t="s">
        <v>27</v>
      </c>
      <c r="I13" s="3" t="s">
        <v>39</v>
      </c>
      <c r="J13" s="3">
        <v>15</v>
      </c>
      <c r="K13" s="10" t="s">
        <v>6</v>
      </c>
      <c r="L13" s="10">
        <v>10</v>
      </c>
      <c r="M13" s="10"/>
      <c r="N13" s="10">
        <v>1</v>
      </c>
      <c r="O13" s="10"/>
      <c r="P13" s="10"/>
      <c r="Q13" s="16"/>
      <c r="R13" s="20" t="s">
        <v>11</v>
      </c>
      <c r="S13" s="7" t="s">
        <v>3</v>
      </c>
      <c r="T13" s="8">
        <v>1</v>
      </c>
      <c r="U13" s="8"/>
      <c r="V13" s="10"/>
    </row>
    <row r="14" spans="1:26" x14ac:dyDescent="0.25">
      <c r="A14" s="6" t="s">
        <v>1</v>
      </c>
      <c r="F14" s="16"/>
      <c r="G14" s="10">
        <v>10</v>
      </c>
      <c r="H14" s="12" t="s">
        <v>27</v>
      </c>
      <c r="I14" s="3" t="s">
        <v>8</v>
      </c>
      <c r="J14" s="3">
        <v>10</v>
      </c>
      <c r="K14" s="10" t="s">
        <v>7</v>
      </c>
      <c r="L14" s="10">
        <v>7</v>
      </c>
      <c r="M14" s="10"/>
      <c r="N14" s="10">
        <v>1</v>
      </c>
      <c r="O14" s="10"/>
      <c r="P14" s="10"/>
      <c r="Q14" s="16"/>
      <c r="R14" s="20"/>
      <c r="S14" s="7" t="s">
        <v>4</v>
      </c>
      <c r="T14" s="8">
        <v>3</v>
      </c>
      <c r="U14" s="8"/>
      <c r="V14" s="10"/>
    </row>
    <row r="15" spans="1:26" x14ac:dyDescent="0.25">
      <c r="A15" s="1" t="s">
        <v>3</v>
      </c>
      <c r="B15" s="1">
        <v>4</v>
      </c>
      <c r="C15" s="1">
        <v>2</v>
      </c>
      <c r="F15" s="16"/>
      <c r="G15" s="10">
        <v>11</v>
      </c>
      <c r="H15" s="12" t="s">
        <v>28</v>
      </c>
      <c r="I15" s="10" t="s">
        <v>7</v>
      </c>
      <c r="J15" s="10">
        <v>1</v>
      </c>
      <c r="K15" s="3" t="s">
        <v>39</v>
      </c>
      <c r="L15" s="3">
        <v>12</v>
      </c>
      <c r="M15" s="10"/>
      <c r="N15" s="10"/>
      <c r="O15" s="10">
        <v>1</v>
      </c>
      <c r="P15" s="10"/>
      <c r="Q15" s="16"/>
      <c r="R15" s="20"/>
      <c r="S15" s="7" t="s">
        <v>7</v>
      </c>
      <c r="T15" s="8">
        <v>3</v>
      </c>
      <c r="U15" s="8">
        <v>1</v>
      </c>
      <c r="V15" s="10"/>
      <c r="Y15" s="3"/>
      <c r="Z15" s="3"/>
    </row>
    <row r="16" spans="1:26" x14ac:dyDescent="0.25">
      <c r="A16" s="1" t="s">
        <v>5</v>
      </c>
      <c r="B16" s="1">
        <v>5</v>
      </c>
      <c r="F16" s="16"/>
      <c r="G16" s="10">
        <v>12</v>
      </c>
      <c r="H16" s="12" t="s">
        <v>29</v>
      </c>
      <c r="I16" s="3" t="s">
        <v>5</v>
      </c>
      <c r="J16" s="3">
        <v>15</v>
      </c>
      <c r="K16" s="10" t="s">
        <v>4</v>
      </c>
      <c r="L16" s="10">
        <v>5</v>
      </c>
      <c r="M16" s="10"/>
      <c r="N16" s="10">
        <v>1</v>
      </c>
      <c r="O16" s="10"/>
      <c r="P16" s="10"/>
      <c r="Q16" s="16"/>
      <c r="R16" s="20"/>
      <c r="S16" s="7" t="s">
        <v>8</v>
      </c>
      <c r="T16" s="8"/>
      <c r="U16" s="8"/>
      <c r="V16" s="10"/>
    </row>
    <row r="17" spans="1:22" x14ac:dyDescent="0.25">
      <c r="A17" s="1" t="s">
        <v>6</v>
      </c>
      <c r="B17" s="1">
        <v>5</v>
      </c>
      <c r="C17" s="1">
        <v>1</v>
      </c>
      <c r="F17" s="16"/>
      <c r="H17" s="12" t="s">
        <v>30</v>
      </c>
      <c r="I17" s="15" t="s">
        <v>5</v>
      </c>
      <c r="J17" s="15"/>
      <c r="K17" s="15" t="s">
        <v>6</v>
      </c>
      <c r="L17" s="15"/>
      <c r="M17" s="15" t="s">
        <v>90</v>
      </c>
      <c r="N17" s="15"/>
      <c r="O17" s="15"/>
      <c r="P17" s="10"/>
      <c r="Q17" s="16"/>
      <c r="R17" s="20"/>
      <c r="S17" s="7" t="s">
        <v>5</v>
      </c>
      <c r="T17" s="8">
        <v>1</v>
      </c>
      <c r="U17" s="8"/>
      <c r="V17" s="10"/>
    </row>
    <row r="18" spans="1:22" x14ac:dyDescent="0.25">
      <c r="A18" s="1" t="s">
        <v>4</v>
      </c>
      <c r="B18" s="1">
        <v>2</v>
      </c>
      <c r="C18" s="1">
        <v>3</v>
      </c>
      <c r="F18" s="16"/>
      <c r="H18" s="12" t="s">
        <v>31</v>
      </c>
      <c r="I18" s="15" t="s">
        <v>7</v>
      </c>
      <c r="J18" s="15"/>
      <c r="K18" s="15" t="s">
        <v>3</v>
      </c>
      <c r="L18" s="15"/>
      <c r="M18" s="15" t="s">
        <v>90</v>
      </c>
      <c r="N18" s="15"/>
      <c r="O18" s="15"/>
      <c r="P18" s="10"/>
      <c r="Q18" s="16"/>
      <c r="R18" s="20"/>
      <c r="S18" s="7" t="s">
        <v>39</v>
      </c>
      <c r="T18" s="8"/>
      <c r="U18" s="8">
        <v>1</v>
      </c>
      <c r="V18" s="10"/>
    </row>
    <row r="19" spans="1:22" x14ac:dyDescent="0.25">
      <c r="A19" s="1" t="s">
        <v>8</v>
      </c>
      <c r="B19" s="1">
        <v>4</v>
      </c>
      <c r="C19" s="1">
        <v>1</v>
      </c>
      <c r="F19" s="16"/>
      <c r="H19" s="12" t="s">
        <v>32</v>
      </c>
      <c r="I19" s="15" t="s">
        <v>3</v>
      </c>
      <c r="J19" s="15"/>
      <c r="K19" s="15" t="s">
        <v>6</v>
      </c>
      <c r="L19" s="15"/>
      <c r="M19" s="15" t="s">
        <v>90</v>
      </c>
      <c r="N19" s="15"/>
      <c r="O19" s="15"/>
      <c r="P19" s="10"/>
      <c r="Q19" s="16"/>
      <c r="R19" s="20"/>
      <c r="T19" s="6">
        <f>SUM(T13:T18)</f>
        <v>8</v>
      </c>
      <c r="U19" s="6">
        <f t="shared" ref="U19:V19" si="2">SUM(U13:U18)</f>
        <v>2</v>
      </c>
      <c r="V19" s="6">
        <f t="shared" si="2"/>
        <v>0</v>
      </c>
    </row>
    <row r="20" spans="1:22" x14ac:dyDescent="0.25">
      <c r="A20" s="1" t="s">
        <v>7</v>
      </c>
      <c r="B20" s="1">
        <v>1</v>
      </c>
      <c r="C20" s="1">
        <v>6</v>
      </c>
      <c r="F20" s="16"/>
      <c r="G20" s="10">
        <v>13</v>
      </c>
      <c r="H20" s="12" t="s">
        <v>32</v>
      </c>
      <c r="I20" s="3" t="s">
        <v>39</v>
      </c>
      <c r="J20" s="3">
        <v>5</v>
      </c>
      <c r="K20" s="10" t="s">
        <v>7</v>
      </c>
      <c r="L20" s="10">
        <v>1</v>
      </c>
      <c r="M20" s="10"/>
      <c r="N20" s="10">
        <v>1</v>
      </c>
      <c r="O20" s="10"/>
      <c r="P20" s="10"/>
      <c r="Q20" s="16"/>
      <c r="R20" s="21"/>
      <c r="T20" s="8"/>
      <c r="U20" s="8"/>
      <c r="V20" s="10"/>
    </row>
    <row r="21" spans="1:22" x14ac:dyDescent="0.25">
      <c r="A21" s="1" t="s">
        <v>39</v>
      </c>
      <c r="B21" s="1">
        <v>3</v>
      </c>
      <c r="C21" s="4"/>
      <c r="D21" s="4"/>
      <c r="E21" s="4"/>
      <c r="F21" s="16"/>
      <c r="G21" s="10">
        <v>14</v>
      </c>
      <c r="H21" s="12" t="s">
        <v>33</v>
      </c>
      <c r="I21" s="10" t="s">
        <v>4</v>
      </c>
      <c r="J21" s="10">
        <v>2</v>
      </c>
      <c r="K21" s="3" t="s">
        <v>8</v>
      </c>
      <c r="L21" s="3">
        <v>13</v>
      </c>
      <c r="M21" s="10"/>
      <c r="N21" s="10"/>
      <c r="O21" s="10">
        <v>1</v>
      </c>
      <c r="P21" s="10"/>
      <c r="Q21" s="16"/>
      <c r="R21" s="20" t="s">
        <v>12</v>
      </c>
      <c r="S21" s="7" t="s">
        <v>3</v>
      </c>
      <c r="T21" s="8"/>
      <c r="U21" s="8">
        <v>2</v>
      </c>
      <c r="V21" s="10"/>
    </row>
    <row r="22" spans="1:22" x14ac:dyDescent="0.25">
      <c r="B22" s="6">
        <f>SUM(B15:B21)</f>
        <v>24</v>
      </c>
      <c r="C22" s="6">
        <f t="shared" ref="C22:D22" si="3">SUM(C15:C21)</f>
        <v>13</v>
      </c>
      <c r="D22" s="6">
        <f t="shared" si="3"/>
        <v>0</v>
      </c>
      <c r="E22" s="2"/>
      <c r="F22" s="16"/>
      <c r="G22" s="10">
        <v>15</v>
      </c>
      <c r="H22" s="12" t="s">
        <v>33</v>
      </c>
      <c r="I22" s="3" t="s">
        <v>4</v>
      </c>
      <c r="J22" s="3">
        <v>8</v>
      </c>
      <c r="K22" s="10" t="s">
        <v>8</v>
      </c>
      <c r="L22" s="10">
        <v>1</v>
      </c>
      <c r="M22" s="10"/>
      <c r="N22" s="10">
        <v>1</v>
      </c>
      <c r="O22" s="10"/>
      <c r="P22" s="10"/>
      <c r="Q22" s="16"/>
      <c r="R22" s="20"/>
      <c r="S22" s="7" t="s">
        <v>6</v>
      </c>
      <c r="T22" s="8"/>
      <c r="U22" s="8">
        <v>3</v>
      </c>
      <c r="V22" s="10"/>
    </row>
    <row r="23" spans="1:22" x14ac:dyDescent="0.25">
      <c r="F23" s="16"/>
      <c r="G23" s="10">
        <v>16</v>
      </c>
      <c r="H23" s="12" t="s">
        <v>34</v>
      </c>
      <c r="I23" s="3" t="s">
        <v>5</v>
      </c>
      <c r="J23" s="3">
        <v>9</v>
      </c>
      <c r="K23" s="10" t="s">
        <v>39</v>
      </c>
      <c r="L23" s="10">
        <v>1</v>
      </c>
      <c r="M23" s="10"/>
      <c r="N23" s="10">
        <v>1</v>
      </c>
      <c r="O23" s="10"/>
      <c r="P23" s="10"/>
      <c r="Q23" s="16"/>
      <c r="R23" s="20"/>
      <c r="S23" s="7" t="s">
        <v>7</v>
      </c>
      <c r="T23" s="8">
        <v>1</v>
      </c>
      <c r="U23" s="8"/>
      <c r="V23" s="10"/>
    </row>
    <row r="24" spans="1:22" x14ac:dyDescent="0.25">
      <c r="F24" s="16"/>
      <c r="G24" s="10">
        <v>17</v>
      </c>
      <c r="H24" s="12" t="s">
        <v>35</v>
      </c>
      <c r="I24" s="10" t="s">
        <v>7</v>
      </c>
      <c r="J24" s="10">
        <v>3</v>
      </c>
      <c r="K24" s="3" t="s">
        <v>4</v>
      </c>
      <c r="L24" s="3">
        <v>15</v>
      </c>
      <c r="M24" s="10"/>
      <c r="N24" s="10"/>
      <c r="O24" s="10">
        <v>1</v>
      </c>
      <c r="P24" s="10"/>
      <c r="Q24" s="16"/>
      <c r="R24" s="20"/>
      <c r="S24" s="7" t="s">
        <v>8</v>
      </c>
      <c r="T24" s="8">
        <v>1</v>
      </c>
      <c r="U24" s="8">
        <v>1</v>
      </c>
      <c r="V24" s="8"/>
    </row>
    <row r="25" spans="1:22" x14ac:dyDescent="0.25">
      <c r="F25" s="16"/>
      <c r="G25" s="10"/>
      <c r="H25" s="12" t="s">
        <v>36</v>
      </c>
      <c r="I25" s="15" t="s">
        <v>6</v>
      </c>
      <c r="J25" s="15"/>
      <c r="K25" s="15" t="s">
        <v>8</v>
      </c>
      <c r="L25" s="15"/>
      <c r="M25" s="15" t="s">
        <v>90</v>
      </c>
      <c r="N25" s="15"/>
      <c r="O25" s="15"/>
      <c r="P25" s="10"/>
      <c r="Q25" s="16"/>
      <c r="R25" s="20"/>
      <c r="S25" s="7" t="s">
        <v>5</v>
      </c>
      <c r="T25" s="8">
        <v>1</v>
      </c>
      <c r="U25" s="8">
        <v>2</v>
      </c>
      <c r="V25" s="10"/>
    </row>
    <row r="26" spans="1:22" x14ac:dyDescent="0.25">
      <c r="F26" s="16"/>
      <c r="G26" s="10"/>
      <c r="H26" s="12" t="s">
        <v>36</v>
      </c>
      <c r="I26" s="15" t="s">
        <v>7</v>
      </c>
      <c r="J26" s="15"/>
      <c r="K26" s="15" t="s">
        <v>5</v>
      </c>
      <c r="L26" s="15"/>
      <c r="M26" s="15" t="s">
        <v>90</v>
      </c>
      <c r="N26" s="15"/>
      <c r="O26" s="15"/>
      <c r="P26" s="10"/>
      <c r="Q26" s="16"/>
      <c r="R26" s="20"/>
      <c r="S26" s="7" t="s">
        <v>39</v>
      </c>
      <c r="T26" s="8"/>
      <c r="U26" s="8"/>
      <c r="V26" s="10"/>
    </row>
    <row r="27" spans="1:22" x14ac:dyDescent="0.25">
      <c r="F27" s="16"/>
      <c r="G27" s="10">
        <v>18</v>
      </c>
      <c r="H27" s="12" t="s">
        <v>37</v>
      </c>
      <c r="I27" s="3" t="s">
        <v>39</v>
      </c>
      <c r="J27" s="3">
        <v>14</v>
      </c>
      <c r="K27" s="10" t="s">
        <v>3</v>
      </c>
      <c r="L27" s="10">
        <v>10</v>
      </c>
      <c r="M27" s="10"/>
      <c r="N27" s="10">
        <v>1</v>
      </c>
      <c r="O27" s="10"/>
      <c r="P27" s="10"/>
      <c r="Q27" s="16"/>
      <c r="R27" s="20"/>
      <c r="T27" s="6">
        <f>SUM(T21:T26)</f>
        <v>3</v>
      </c>
      <c r="U27" s="6">
        <f>SUM(U21:U26)</f>
        <v>8</v>
      </c>
      <c r="V27" s="6">
        <f>SUM(V21:V26)</f>
        <v>0</v>
      </c>
    </row>
    <row r="28" spans="1:22" x14ac:dyDescent="0.25">
      <c r="F28" s="16"/>
      <c r="G28" s="10">
        <v>19</v>
      </c>
      <c r="H28" s="12" t="s">
        <v>38</v>
      </c>
      <c r="I28" s="1" t="s">
        <v>4</v>
      </c>
      <c r="J28" s="1">
        <v>1</v>
      </c>
      <c r="K28" s="3" t="s">
        <v>6</v>
      </c>
      <c r="L28" s="3">
        <v>12</v>
      </c>
      <c r="N28" s="2"/>
      <c r="O28" s="2">
        <v>1</v>
      </c>
      <c r="Q28" s="16"/>
      <c r="R28" s="21"/>
      <c r="T28" s="8"/>
      <c r="U28" s="8"/>
      <c r="V28" s="10"/>
    </row>
    <row r="29" spans="1:22" x14ac:dyDescent="0.25">
      <c r="F29" s="16"/>
      <c r="G29" s="10">
        <v>20</v>
      </c>
      <c r="H29" s="14" t="s">
        <v>38</v>
      </c>
      <c r="I29" s="3" t="s">
        <v>3</v>
      </c>
      <c r="J29" s="3">
        <v>13</v>
      </c>
      <c r="K29" s="1" t="s">
        <v>7</v>
      </c>
      <c r="L29" s="1">
        <v>9</v>
      </c>
      <c r="N29" s="1">
        <v>1</v>
      </c>
      <c r="Q29" s="16"/>
      <c r="R29" s="20" t="s">
        <v>13</v>
      </c>
      <c r="S29" s="7" t="s">
        <v>3</v>
      </c>
      <c r="T29" s="8">
        <v>1</v>
      </c>
      <c r="U29" s="8">
        <v>1</v>
      </c>
      <c r="V29" s="10"/>
    </row>
    <row r="30" spans="1:22" x14ac:dyDescent="0.25">
      <c r="F30" s="16"/>
      <c r="H30" s="13"/>
      <c r="I30" s="10"/>
      <c r="J30" s="10"/>
      <c r="K30" s="10"/>
      <c r="L30" s="10"/>
      <c r="M30" s="10"/>
      <c r="N30" s="2">
        <f>SUM(N9:N29)</f>
        <v>11</v>
      </c>
      <c r="O30" s="2">
        <f>SUM(O5:O29)</f>
        <v>9</v>
      </c>
      <c r="P30" s="2">
        <f t="shared" ref="P30" si="4">SUM(P9:P29)</f>
        <v>0</v>
      </c>
      <c r="Q30" s="16"/>
      <c r="R30" s="20"/>
      <c r="S30" s="7" t="s">
        <v>6</v>
      </c>
      <c r="T30" s="8">
        <v>1</v>
      </c>
      <c r="U30" s="8">
        <v>3</v>
      </c>
      <c r="V30" s="10"/>
    </row>
    <row r="31" spans="1:22" x14ac:dyDescent="0.25">
      <c r="F31" s="16"/>
      <c r="H31" s="13"/>
      <c r="I31" s="10"/>
      <c r="J31" s="10"/>
      <c r="K31" s="10"/>
      <c r="L31" s="10"/>
      <c r="M31" s="10"/>
      <c r="N31" s="10"/>
      <c r="O31" s="10"/>
      <c r="P31" s="10"/>
      <c r="Q31" s="16"/>
      <c r="R31" s="20"/>
      <c r="S31" s="7" t="s">
        <v>4</v>
      </c>
      <c r="T31" s="8"/>
      <c r="U31" s="8">
        <v>1</v>
      </c>
      <c r="V31" s="10"/>
    </row>
    <row r="32" spans="1:22" x14ac:dyDescent="0.25">
      <c r="F32" s="16"/>
      <c r="G32" s="10">
        <v>21</v>
      </c>
      <c r="H32" s="12" t="s">
        <v>41</v>
      </c>
      <c r="I32" s="3" t="s">
        <v>3</v>
      </c>
      <c r="J32" s="3">
        <v>14</v>
      </c>
      <c r="K32" s="10" t="s">
        <v>39</v>
      </c>
      <c r="L32" s="10">
        <v>7</v>
      </c>
      <c r="M32" s="10"/>
      <c r="N32" s="10">
        <v>1</v>
      </c>
      <c r="O32" s="10"/>
      <c r="P32" s="10"/>
      <c r="Q32" s="16"/>
      <c r="R32" s="20"/>
      <c r="S32" s="7" t="s">
        <v>8</v>
      </c>
      <c r="T32" s="8">
        <v>1</v>
      </c>
      <c r="U32" s="8">
        <v>3</v>
      </c>
      <c r="V32" s="10"/>
    </row>
    <row r="33" spans="6:22" x14ac:dyDescent="0.25">
      <c r="F33" s="16"/>
      <c r="G33" s="1">
        <v>22</v>
      </c>
      <c r="H33" s="12" t="s">
        <v>42</v>
      </c>
      <c r="I33" s="3" t="s">
        <v>5</v>
      </c>
      <c r="J33" s="3">
        <v>9</v>
      </c>
      <c r="K33" s="10" t="s">
        <v>4</v>
      </c>
      <c r="L33" s="10">
        <v>1</v>
      </c>
      <c r="M33" s="10"/>
      <c r="N33" s="10">
        <v>1</v>
      </c>
      <c r="O33" s="10"/>
      <c r="P33" s="10"/>
      <c r="Q33" s="16"/>
      <c r="R33" s="20"/>
      <c r="S33" s="7" t="s">
        <v>5</v>
      </c>
      <c r="T33" s="8"/>
      <c r="U33" s="8"/>
      <c r="V33" s="10"/>
    </row>
    <row r="34" spans="6:22" x14ac:dyDescent="0.25">
      <c r="F34" s="16"/>
      <c r="G34" s="1">
        <v>23</v>
      </c>
      <c r="H34" s="12" t="s">
        <v>43</v>
      </c>
      <c r="I34" s="3" t="s">
        <v>8</v>
      </c>
      <c r="J34" s="3">
        <v>6</v>
      </c>
      <c r="K34" s="10" t="s">
        <v>5</v>
      </c>
      <c r="L34" s="10">
        <v>3</v>
      </c>
      <c r="M34" s="10"/>
      <c r="N34" s="10">
        <v>1</v>
      </c>
      <c r="O34" s="10"/>
      <c r="P34" s="10"/>
      <c r="Q34" s="16"/>
      <c r="R34" s="20"/>
      <c r="S34" s="7" t="s">
        <v>39</v>
      </c>
      <c r="T34" s="8"/>
      <c r="U34" s="8">
        <v>3</v>
      </c>
      <c r="V34" s="10"/>
    </row>
    <row r="35" spans="6:22" x14ac:dyDescent="0.25">
      <c r="F35" s="16"/>
      <c r="G35" s="10">
        <v>24</v>
      </c>
      <c r="H35" s="12" t="s">
        <v>44</v>
      </c>
      <c r="I35" s="3" t="s">
        <v>6</v>
      </c>
      <c r="J35" s="3">
        <v>19</v>
      </c>
      <c r="K35" s="10" t="s">
        <v>3</v>
      </c>
      <c r="L35" s="10">
        <v>2</v>
      </c>
      <c r="M35" s="10"/>
      <c r="N35" s="10">
        <v>1</v>
      </c>
      <c r="O35" s="10"/>
      <c r="P35" s="10"/>
      <c r="Q35" s="16"/>
      <c r="R35" s="20"/>
      <c r="T35" s="6">
        <f>SUM(T29:T34)</f>
        <v>3</v>
      </c>
      <c r="U35" s="6">
        <f t="shared" ref="U35:V35" si="5">SUM(U29:U34)</f>
        <v>11</v>
      </c>
      <c r="V35" s="6">
        <f t="shared" si="5"/>
        <v>0</v>
      </c>
    </row>
    <row r="36" spans="6:22" x14ac:dyDescent="0.25">
      <c r="F36" s="16"/>
      <c r="G36" s="1">
        <v>25</v>
      </c>
      <c r="H36" s="12" t="s">
        <v>45</v>
      </c>
      <c r="I36" s="10" t="s">
        <v>7</v>
      </c>
      <c r="J36" s="10">
        <v>5</v>
      </c>
      <c r="K36" s="3" t="s">
        <v>6</v>
      </c>
      <c r="L36" s="3">
        <v>15</v>
      </c>
      <c r="M36" s="10"/>
      <c r="N36" s="10"/>
      <c r="O36" s="10">
        <v>1</v>
      </c>
      <c r="P36" s="10"/>
      <c r="Q36" s="16"/>
      <c r="R36" s="21"/>
      <c r="T36" s="8"/>
      <c r="U36" s="8"/>
      <c r="V36" s="10"/>
    </row>
    <row r="37" spans="6:22" x14ac:dyDescent="0.25">
      <c r="F37" s="16"/>
      <c r="G37" s="1">
        <v>26</v>
      </c>
      <c r="H37" s="12" t="s">
        <v>46</v>
      </c>
      <c r="I37" s="3" t="s">
        <v>5</v>
      </c>
      <c r="J37" s="3">
        <v>8</v>
      </c>
      <c r="K37" s="10" t="s">
        <v>8</v>
      </c>
      <c r="L37" s="10">
        <v>4</v>
      </c>
      <c r="M37" s="10"/>
      <c r="N37" s="10">
        <v>1</v>
      </c>
      <c r="O37" s="10"/>
      <c r="P37" s="10"/>
      <c r="Q37" s="16"/>
      <c r="R37" s="20" t="s">
        <v>14</v>
      </c>
      <c r="S37" s="7" t="s">
        <v>3</v>
      </c>
      <c r="T37" s="8">
        <v>2</v>
      </c>
      <c r="U37" s="8">
        <v>1</v>
      </c>
      <c r="V37" s="10"/>
    </row>
    <row r="38" spans="6:22" x14ac:dyDescent="0.25">
      <c r="F38" s="16"/>
      <c r="G38" s="10">
        <v>27</v>
      </c>
      <c r="H38" s="12" t="s">
        <v>47</v>
      </c>
      <c r="I38" s="3" t="s">
        <v>5</v>
      </c>
      <c r="J38" s="3">
        <v>5</v>
      </c>
      <c r="K38" s="10" t="s">
        <v>39</v>
      </c>
      <c r="L38" s="10">
        <v>4</v>
      </c>
      <c r="M38" s="10"/>
      <c r="N38" s="10">
        <v>1</v>
      </c>
      <c r="O38" s="10"/>
      <c r="P38" s="10"/>
      <c r="Q38" s="16"/>
      <c r="R38" s="20"/>
      <c r="S38" s="7" t="s">
        <v>6</v>
      </c>
      <c r="T38" s="8"/>
      <c r="U38" s="8">
        <v>1</v>
      </c>
      <c r="V38" s="8"/>
    </row>
    <row r="39" spans="6:22" x14ac:dyDescent="0.25">
      <c r="F39" s="16"/>
      <c r="G39" s="1">
        <v>28</v>
      </c>
      <c r="H39" s="12" t="s">
        <v>48</v>
      </c>
      <c r="I39" s="3" t="s">
        <v>6</v>
      </c>
      <c r="J39" s="3">
        <v>10</v>
      </c>
      <c r="K39" s="10" t="s">
        <v>4</v>
      </c>
      <c r="L39" s="10">
        <v>6</v>
      </c>
      <c r="M39" s="10"/>
      <c r="N39" s="10">
        <v>1</v>
      </c>
      <c r="O39" s="10"/>
      <c r="P39" s="10"/>
      <c r="Q39" s="16"/>
      <c r="R39" s="20"/>
      <c r="S39" s="7" t="s">
        <v>4</v>
      </c>
      <c r="T39" s="8">
        <v>1</v>
      </c>
      <c r="U39" s="8">
        <v>1</v>
      </c>
      <c r="V39" s="10"/>
    </row>
    <row r="40" spans="6:22" x14ac:dyDescent="0.25">
      <c r="F40" s="16"/>
      <c r="G40" s="1">
        <v>29</v>
      </c>
      <c r="H40" s="12" t="s">
        <v>49</v>
      </c>
      <c r="I40" s="3" t="s">
        <v>6</v>
      </c>
      <c r="J40" s="3">
        <v>16</v>
      </c>
      <c r="K40" s="10" t="s">
        <v>5</v>
      </c>
      <c r="L40" s="10">
        <v>3</v>
      </c>
      <c r="M40" s="10"/>
      <c r="N40" s="10">
        <v>1</v>
      </c>
      <c r="O40" s="10"/>
      <c r="P40" s="10"/>
      <c r="Q40" s="16"/>
      <c r="R40" s="20"/>
      <c r="S40" s="7" t="s">
        <v>7</v>
      </c>
      <c r="T40" s="8">
        <v>3</v>
      </c>
      <c r="U40" s="8">
        <v>1</v>
      </c>
      <c r="V40" s="10"/>
    </row>
    <row r="41" spans="6:22" x14ac:dyDescent="0.25">
      <c r="F41" s="16"/>
      <c r="G41" s="10"/>
      <c r="H41" s="12" t="s">
        <v>50</v>
      </c>
      <c r="I41" s="15" t="s">
        <v>39</v>
      </c>
      <c r="J41" s="15"/>
      <c r="K41" s="15" t="s">
        <v>3</v>
      </c>
      <c r="L41" s="15"/>
      <c r="M41" s="15" t="s">
        <v>91</v>
      </c>
      <c r="N41" s="10"/>
      <c r="O41" s="10"/>
      <c r="P41" s="10"/>
      <c r="Q41" s="16"/>
      <c r="R41" s="20"/>
      <c r="S41" s="7" t="s">
        <v>5</v>
      </c>
      <c r="T41" s="8">
        <v>1</v>
      </c>
      <c r="U41" s="8"/>
      <c r="V41" s="10"/>
    </row>
    <row r="42" spans="6:22" x14ac:dyDescent="0.25">
      <c r="F42" s="16"/>
      <c r="G42" s="10">
        <v>30</v>
      </c>
      <c r="H42" s="12" t="s">
        <v>51</v>
      </c>
      <c r="I42" s="3" t="s">
        <v>8</v>
      </c>
      <c r="J42" s="3">
        <v>9</v>
      </c>
      <c r="K42" s="10" t="s">
        <v>7</v>
      </c>
      <c r="L42" s="10">
        <v>8</v>
      </c>
      <c r="M42" s="10"/>
      <c r="N42" s="10">
        <v>1</v>
      </c>
      <c r="O42" s="10"/>
      <c r="P42" s="10"/>
      <c r="Q42" s="16"/>
      <c r="R42" s="20"/>
      <c r="S42" s="7" t="s">
        <v>39</v>
      </c>
      <c r="T42" s="8"/>
      <c r="U42" s="8"/>
      <c r="V42" s="10"/>
    </row>
    <row r="43" spans="6:22" x14ac:dyDescent="0.25">
      <c r="F43" s="16"/>
      <c r="G43" s="10">
        <v>31</v>
      </c>
      <c r="H43" s="12" t="s">
        <v>52</v>
      </c>
      <c r="I43" s="10" t="s">
        <v>7</v>
      </c>
      <c r="J43" s="10">
        <v>2</v>
      </c>
      <c r="K43" s="3" t="s">
        <v>8</v>
      </c>
      <c r="L43" s="3">
        <v>12</v>
      </c>
      <c r="M43" s="10"/>
      <c r="N43" s="10"/>
      <c r="O43" s="10">
        <v>1</v>
      </c>
      <c r="P43" s="10"/>
      <c r="Q43" s="16"/>
      <c r="R43" s="20"/>
      <c r="T43" s="6">
        <f>SUM(T37:T42)</f>
        <v>7</v>
      </c>
      <c r="U43" s="6">
        <f t="shared" ref="U43:V43" si="6">SUM(U37:U42)</f>
        <v>4</v>
      </c>
      <c r="V43" s="6">
        <f t="shared" si="6"/>
        <v>0</v>
      </c>
    </row>
    <row r="44" spans="6:22" x14ac:dyDescent="0.25">
      <c r="F44" s="16"/>
      <c r="G44" s="10">
        <v>32</v>
      </c>
      <c r="H44" s="12" t="s">
        <v>53</v>
      </c>
      <c r="I44" s="10" t="s">
        <v>7</v>
      </c>
      <c r="J44" s="10">
        <v>1</v>
      </c>
      <c r="K44" s="3" t="s">
        <v>39</v>
      </c>
      <c r="L44" s="3">
        <v>6</v>
      </c>
      <c r="M44" s="10"/>
      <c r="N44" s="10"/>
      <c r="O44" s="10">
        <v>1</v>
      </c>
      <c r="P44" s="10"/>
      <c r="Q44" s="16"/>
      <c r="R44" s="20"/>
      <c r="T44" s="8"/>
      <c r="U44" s="8"/>
      <c r="V44" s="10"/>
    </row>
    <row r="45" spans="6:22" x14ac:dyDescent="0.25">
      <c r="F45" s="16"/>
      <c r="G45" s="10">
        <v>33</v>
      </c>
      <c r="H45" s="12" t="s">
        <v>54</v>
      </c>
      <c r="I45" s="3" t="s">
        <v>3</v>
      </c>
      <c r="J45" s="3">
        <v>5</v>
      </c>
      <c r="K45" s="10" t="s">
        <v>4</v>
      </c>
      <c r="L45" s="10">
        <v>2</v>
      </c>
      <c r="M45" s="10"/>
      <c r="N45" s="10">
        <v>1</v>
      </c>
      <c r="O45" s="10"/>
      <c r="P45" s="10"/>
      <c r="Q45" s="16"/>
      <c r="R45" s="20" t="s">
        <v>15</v>
      </c>
      <c r="S45" s="7" t="s">
        <v>3</v>
      </c>
      <c r="T45" s="8"/>
      <c r="U45" s="8">
        <v>1</v>
      </c>
      <c r="V45" s="10"/>
    </row>
    <row r="46" spans="6:22" x14ac:dyDescent="0.25">
      <c r="F46" s="16"/>
      <c r="G46" s="10"/>
      <c r="H46" s="12" t="s">
        <v>55</v>
      </c>
      <c r="I46" s="10" t="s">
        <v>6</v>
      </c>
      <c r="J46" s="10"/>
      <c r="K46" s="10" t="s">
        <v>5</v>
      </c>
      <c r="L46" s="10"/>
      <c r="M46" s="15" t="s">
        <v>90</v>
      </c>
      <c r="N46" s="10"/>
      <c r="O46" s="10"/>
      <c r="P46" s="10"/>
      <c r="Q46" s="16"/>
      <c r="R46" s="20"/>
      <c r="S46" s="7" t="s">
        <v>6</v>
      </c>
      <c r="T46" s="8"/>
      <c r="U46" s="8">
        <v>1</v>
      </c>
      <c r="V46" s="10"/>
    </row>
    <row r="47" spans="6:22" x14ac:dyDescent="0.25">
      <c r="F47" s="16"/>
      <c r="G47" s="10">
        <v>34</v>
      </c>
      <c r="H47" s="12" t="s">
        <v>56</v>
      </c>
      <c r="I47" s="3" t="s">
        <v>8</v>
      </c>
      <c r="J47" s="3">
        <v>8</v>
      </c>
      <c r="K47" s="10" t="s">
        <v>3</v>
      </c>
      <c r="L47" s="10">
        <v>4</v>
      </c>
      <c r="M47" s="10"/>
      <c r="N47" s="10">
        <v>1</v>
      </c>
      <c r="O47" s="10"/>
      <c r="P47" s="10"/>
      <c r="Q47" s="16"/>
      <c r="R47" s="20"/>
      <c r="S47" s="7" t="s">
        <v>4</v>
      </c>
      <c r="T47" s="8">
        <v>2</v>
      </c>
      <c r="U47" s="8">
        <v>1</v>
      </c>
      <c r="V47" s="10"/>
    </row>
    <row r="48" spans="6:22" x14ac:dyDescent="0.25">
      <c r="F48" s="16"/>
      <c r="G48" s="10">
        <v>35</v>
      </c>
      <c r="H48" s="12" t="s">
        <v>57</v>
      </c>
      <c r="I48" s="3" t="s">
        <v>6</v>
      </c>
      <c r="J48" s="3">
        <v>19</v>
      </c>
      <c r="K48" s="10" t="s">
        <v>7</v>
      </c>
      <c r="L48" s="10">
        <v>7</v>
      </c>
      <c r="M48" s="10"/>
      <c r="N48" s="10">
        <v>1</v>
      </c>
      <c r="O48" s="10"/>
      <c r="P48" s="10"/>
      <c r="Q48" s="16"/>
      <c r="R48" s="20"/>
      <c r="S48" s="7" t="s">
        <v>7</v>
      </c>
      <c r="T48" s="10"/>
      <c r="U48" s="10"/>
      <c r="V48" s="10"/>
    </row>
    <row r="49" spans="6:22" x14ac:dyDescent="0.25">
      <c r="F49" s="16"/>
      <c r="G49" s="10">
        <v>36</v>
      </c>
      <c r="H49" s="12" t="s">
        <v>57</v>
      </c>
      <c r="I49" s="10" t="s">
        <v>6</v>
      </c>
      <c r="J49" s="10">
        <v>5</v>
      </c>
      <c r="K49" s="3" t="s">
        <v>7</v>
      </c>
      <c r="L49" s="3">
        <v>10</v>
      </c>
      <c r="M49" s="10"/>
      <c r="N49" s="10"/>
      <c r="O49" s="10">
        <v>1</v>
      </c>
      <c r="P49" s="10"/>
      <c r="Q49" s="16"/>
      <c r="R49" s="20"/>
      <c r="S49" s="7" t="s">
        <v>8</v>
      </c>
      <c r="T49" s="10">
        <v>1</v>
      </c>
      <c r="U49" s="10">
        <v>1</v>
      </c>
      <c r="V49" s="10"/>
    </row>
    <row r="50" spans="6:22" x14ac:dyDescent="0.25">
      <c r="F50" s="16"/>
      <c r="G50" s="10">
        <v>37</v>
      </c>
      <c r="H50" s="12" t="s">
        <v>93</v>
      </c>
      <c r="I50" s="3" t="s">
        <v>4</v>
      </c>
      <c r="J50" s="3">
        <v>12</v>
      </c>
      <c r="K50" s="10" t="s">
        <v>5</v>
      </c>
      <c r="L50" s="10">
        <v>8</v>
      </c>
      <c r="M50" s="10"/>
      <c r="N50" s="10">
        <v>1</v>
      </c>
      <c r="O50" s="10"/>
      <c r="P50" s="10"/>
      <c r="Q50" s="16"/>
      <c r="R50" s="20"/>
      <c r="S50" s="7" t="s">
        <v>39</v>
      </c>
      <c r="T50" s="10">
        <v>2</v>
      </c>
      <c r="U50" s="10"/>
      <c r="V50" s="10"/>
    </row>
    <row r="51" spans="6:22" x14ac:dyDescent="0.25">
      <c r="F51" s="16"/>
      <c r="G51" s="10">
        <v>38</v>
      </c>
      <c r="H51" s="12" t="s">
        <v>58</v>
      </c>
      <c r="I51" s="10" t="s">
        <v>8</v>
      </c>
      <c r="J51" s="10"/>
      <c r="K51" s="10" t="s">
        <v>6</v>
      </c>
      <c r="L51" s="10"/>
      <c r="M51" s="10"/>
      <c r="N51" s="10"/>
      <c r="O51" s="10"/>
      <c r="P51" s="10"/>
      <c r="Q51" s="16"/>
      <c r="R51" s="20"/>
      <c r="T51" s="6">
        <f>SUM(T45:T50)</f>
        <v>5</v>
      </c>
      <c r="U51" s="6">
        <f>SUM(U45:U50)</f>
        <v>4</v>
      </c>
      <c r="V51" s="6">
        <f>SUM(V45:V50)</f>
        <v>0</v>
      </c>
    </row>
    <row r="52" spans="6:22" x14ac:dyDescent="0.25">
      <c r="F52" s="16"/>
      <c r="G52" s="10">
        <v>39</v>
      </c>
      <c r="H52" s="12" t="s">
        <v>59</v>
      </c>
      <c r="I52" s="10" t="s">
        <v>39</v>
      </c>
      <c r="K52" s="1" t="s">
        <v>8</v>
      </c>
      <c r="L52" s="10"/>
      <c r="M52" s="10"/>
      <c r="N52" s="10"/>
      <c r="O52" s="10"/>
      <c r="P52" s="10"/>
      <c r="Q52" s="16"/>
      <c r="R52" s="20"/>
      <c r="T52" s="10"/>
      <c r="U52" s="10"/>
      <c r="V52" s="10"/>
    </row>
    <row r="53" spans="6:22" x14ac:dyDescent="0.25">
      <c r="F53" s="16"/>
      <c r="G53" s="10">
        <v>40</v>
      </c>
      <c r="H53" s="12" t="s">
        <v>59</v>
      </c>
      <c r="I53" s="10" t="s">
        <v>7</v>
      </c>
      <c r="J53" s="10"/>
      <c r="K53" s="10" t="s">
        <v>5</v>
      </c>
      <c r="L53" s="10"/>
      <c r="M53" s="10"/>
      <c r="N53" s="10"/>
      <c r="O53" s="10"/>
      <c r="P53" s="10"/>
      <c r="Q53" s="16"/>
      <c r="R53" s="20" t="s">
        <v>20</v>
      </c>
      <c r="S53" s="7" t="s">
        <v>3</v>
      </c>
      <c r="T53" s="10">
        <v>1</v>
      </c>
      <c r="U53" s="10">
        <v>1</v>
      </c>
      <c r="V53" s="10"/>
    </row>
    <row r="54" spans="6:22" x14ac:dyDescent="0.25">
      <c r="F54" s="16"/>
      <c r="G54" s="10">
        <v>41</v>
      </c>
      <c r="H54" s="12" t="s">
        <v>60</v>
      </c>
      <c r="I54" s="10" t="s">
        <v>5</v>
      </c>
      <c r="J54" s="10"/>
      <c r="K54" s="10" t="s">
        <v>3</v>
      </c>
      <c r="L54" s="10"/>
      <c r="M54" s="10"/>
      <c r="N54" s="10"/>
      <c r="O54" s="10"/>
      <c r="P54" s="10"/>
      <c r="Q54" s="16"/>
      <c r="R54" s="19"/>
      <c r="S54" s="7" t="s">
        <v>6</v>
      </c>
      <c r="T54" s="10">
        <v>1</v>
      </c>
      <c r="U54" s="10"/>
      <c r="V54" s="10"/>
    </row>
    <row r="55" spans="6:22" x14ac:dyDescent="0.25">
      <c r="F55" s="16"/>
      <c r="G55" s="10">
        <v>42</v>
      </c>
      <c r="H55" s="12" t="s">
        <v>61</v>
      </c>
      <c r="I55" s="10" t="s">
        <v>4</v>
      </c>
      <c r="J55" s="10"/>
      <c r="K55" s="10" t="s">
        <v>7</v>
      </c>
      <c r="L55" s="10"/>
      <c r="M55" s="10"/>
      <c r="N55" s="10"/>
      <c r="O55" s="10"/>
      <c r="P55" s="10"/>
      <c r="Q55" s="16"/>
      <c r="R55" s="19"/>
      <c r="S55" s="7" t="s">
        <v>4</v>
      </c>
      <c r="T55" s="10"/>
      <c r="U55" s="10"/>
      <c r="V55" s="10"/>
    </row>
    <row r="56" spans="6:22" x14ac:dyDescent="0.25">
      <c r="F56" s="16"/>
      <c r="G56" s="10">
        <v>43</v>
      </c>
      <c r="H56" s="12" t="s">
        <v>61</v>
      </c>
      <c r="I56" s="10" t="s">
        <v>39</v>
      </c>
      <c r="J56" s="10"/>
      <c r="K56" s="10" t="s">
        <v>6</v>
      </c>
      <c r="L56" s="10"/>
      <c r="M56" s="10"/>
      <c r="N56" s="10"/>
      <c r="O56" s="10"/>
      <c r="P56" s="10"/>
      <c r="Q56" s="16"/>
      <c r="R56" s="19"/>
      <c r="S56" s="7" t="s">
        <v>7</v>
      </c>
      <c r="T56" s="10">
        <v>3</v>
      </c>
      <c r="U56" s="10"/>
      <c r="V56" s="10"/>
    </row>
    <row r="57" spans="6:22" x14ac:dyDescent="0.25">
      <c r="F57" s="16"/>
      <c r="G57" s="10">
        <v>44</v>
      </c>
      <c r="H57" s="12" t="s">
        <v>62</v>
      </c>
      <c r="I57" s="1" t="s">
        <v>8</v>
      </c>
      <c r="K57" s="1" t="s">
        <v>39</v>
      </c>
      <c r="L57" s="10"/>
      <c r="M57" s="10"/>
      <c r="N57" s="10"/>
      <c r="O57" s="10"/>
      <c r="P57" s="10"/>
      <c r="Q57" s="16"/>
      <c r="R57" s="19"/>
      <c r="S57" s="7" t="s">
        <v>8</v>
      </c>
      <c r="T57" s="10"/>
      <c r="U57" s="10"/>
      <c r="V57" s="10"/>
    </row>
    <row r="58" spans="6:22" ht="15" x14ac:dyDescent="0.25">
      <c r="F58" s="16"/>
      <c r="G58" s="10">
        <v>45</v>
      </c>
      <c r="H58" s="12" t="s">
        <v>63</v>
      </c>
      <c r="I58" s="1" t="s">
        <v>3</v>
      </c>
      <c r="K58" s="1" t="s">
        <v>4</v>
      </c>
      <c r="L58" s="10"/>
      <c r="M58" s="10"/>
      <c r="N58" s="10"/>
      <c r="O58" s="10"/>
      <c r="P58" s="10"/>
      <c r="Q58" s="16"/>
      <c r="R58" s="19"/>
      <c r="S58" s="11" t="s">
        <v>5</v>
      </c>
      <c r="T58" s="10"/>
      <c r="U58" s="10">
        <v>2</v>
      </c>
      <c r="V58" s="10"/>
    </row>
    <row r="59" spans="6:22" x14ac:dyDescent="0.25">
      <c r="F59" s="16"/>
      <c r="L59" s="3"/>
      <c r="M59" s="10"/>
      <c r="N59" s="6">
        <f>SUM(N32:N58)</f>
        <v>13</v>
      </c>
      <c r="O59" s="6">
        <f>SUM(O32:O58)</f>
        <v>4</v>
      </c>
      <c r="P59" s="10"/>
      <c r="Q59" s="16"/>
      <c r="R59" s="19"/>
      <c r="T59" s="6">
        <f>SUM(T53:T58)</f>
        <v>5</v>
      </c>
      <c r="U59" s="6">
        <f t="shared" ref="U59:V59" si="7">SUM(U53:U58)</f>
        <v>3</v>
      </c>
      <c r="V59" s="6">
        <f t="shared" si="7"/>
        <v>0</v>
      </c>
    </row>
    <row r="60" spans="6:22" x14ac:dyDescent="0.25">
      <c r="F60" s="16"/>
      <c r="N60" s="10"/>
      <c r="O60" s="10"/>
      <c r="Q60" s="16"/>
      <c r="R60" s="1"/>
      <c r="S60" s="5"/>
    </row>
    <row r="61" spans="6:22" x14ac:dyDescent="0.25">
      <c r="F61" s="16"/>
      <c r="G61" s="10">
        <v>46</v>
      </c>
      <c r="H61" s="14" t="s">
        <v>64</v>
      </c>
      <c r="I61" s="10" t="s">
        <v>39</v>
      </c>
      <c r="J61" s="10"/>
      <c r="K61" s="10" t="s">
        <v>5</v>
      </c>
      <c r="L61" s="10"/>
      <c r="M61" s="10"/>
      <c r="N61" s="10"/>
      <c r="O61" s="10"/>
      <c r="Q61" s="16"/>
      <c r="R61" s="1"/>
      <c r="S61" s="5"/>
    </row>
    <row r="62" spans="6:22" x14ac:dyDescent="0.25">
      <c r="F62" s="16"/>
      <c r="G62" s="10">
        <v>47</v>
      </c>
      <c r="H62" s="12" t="s">
        <v>65</v>
      </c>
      <c r="I62" s="10" t="s">
        <v>6</v>
      </c>
      <c r="J62" s="10"/>
      <c r="K62" s="10" t="s">
        <v>3</v>
      </c>
      <c r="L62" s="10"/>
      <c r="M62" s="10"/>
      <c r="N62" s="10"/>
      <c r="O62" s="10"/>
      <c r="P62" s="10"/>
      <c r="Q62" s="16"/>
    </row>
    <row r="63" spans="6:22" x14ac:dyDescent="0.25">
      <c r="F63" s="16"/>
      <c r="G63" s="10">
        <v>48</v>
      </c>
      <c r="H63" s="12" t="s">
        <v>66</v>
      </c>
      <c r="I63" s="10" t="s">
        <v>8</v>
      </c>
      <c r="J63" s="10"/>
      <c r="K63" s="10" t="s">
        <v>6</v>
      </c>
      <c r="L63" s="10"/>
      <c r="M63" s="10"/>
      <c r="N63" s="10"/>
      <c r="O63" s="10"/>
      <c r="P63" s="10"/>
      <c r="Q63" s="16"/>
    </row>
    <row r="64" spans="6:22" x14ac:dyDescent="0.25">
      <c r="F64" s="16"/>
      <c r="G64" s="10">
        <v>49</v>
      </c>
      <c r="H64" s="12" t="s">
        <v>68</v>
      </c>
      <c r="I64" s="10" t="s">
        <v>6</v>
      </c>
      <c r="J64" s="10"/>
      <c r="K64" s="10" t="s">
        <v>39</v>
      </c>
      <c r="L64" s="10"/>
      <c r="M64" s="10"/>
      <c r="N64" s="10"/>
      <c r="O64" s="10"/>
      <c r="P64" s="10"/>
      <c r="Q64" s="16"/>
    </row>
    <row r="65" spans="6:17" x14ac:dyDescent="0.25">
      <c r="F65" s="16"/>
      <c r="G65" s="10">
        <v>50</v>
      </c>
      <c r="H65" s="12" t="s">
        <v>67</v>
      </c>
      <c r="I65" s="10" t="s">
        <v>7</v>
      </c>
      <c r="J65" s="10"/>
      <c r="K65" s="10" t="s">
        <v>4</v>
      </c>
      <c r="L65" s="10"/>
      <c r="M65" s="10"/>
      <c r="N65" s="10"/>
      <c r="O65" s="10"/>
      <c r="P65" s="10"/>
      <c r="Q65" s="16"/>
    </row>
    <row r="66" spans="6:17" x14ac:dyDescent="0.25">
      <c r="F66" s="16"/>
      <c r="G66" s="10">
        <v>51</v>
      </c>
      <c r="H66" s="12" t="s">
        <v>69</v>
      </c>
      <c r="I66" s="10" t="s">
        <v>3</v>
      </c>
      <c r="J66" s="10"/>
      <c r="K66" s="10" t="s">
        <v>5</v>
      </c>
      <c r="L66" s="10"/>
      <c r="M66" s="10"/>
      <c r="N66" s="10"/>
      <c r="O66" s="10"/>
      <c r="P66" s="10"/>
      <c r="Q66" s="16"/>
    </row>
    <row r="67" spans="6:17" x14ac:dyDescent="0.25">
      <c r="F67" s="16"/>
      <c r="G67" s="10">
        <v>52</v>
      </c>
      <c r="H67" s="12" t="s">
        <v>69</v>
      </c>
      <c r="I67" s="10" t="s">
        <v>6</v>
      </c>
      <c r="J67" s="10"/>
      <c r="K67" s="10" t="s">
        <v>8</v>
      </c>
      <c r="L67" s="10"/>
      <c r="M67" s="10"/>
      <c r="N67" s="10"/>
      <c r="O67" s="10"/>
      <c r="P67" s="10"/>
      <c r="Q67" s="16"/>
    </row>
    <row r="68" spans="6:17" x14ac:dyDescent="0.25">
      <c r="F68" s="16"/>
      <c r="G68" s="10">
        <v>53</v>
      </c>
      <c r="H68" s="12" t="s">
        <v>70</v>
      </c>
      <c r="I68" s="1" t="s">
        <v>4</v>
      </c>
      <c r="J68" s="10"/>
      <c r="K68" s="10" t="s">
        <v>3</v>
      </c>
      <c r="L68" s="10"/>
      <c r="M68" s="10"/>
      <c r="N68" s="10"/>
      <c r="O68" s="10"/>
      <c r="P68" s="10"/>
      <c r="Q68" s="16"/>
    </row>
    <row r="69" spans="6:17" x14ac:dyDescent="0.25">
      <c r="F69" s="16"/>
      <c r="G69" s="10">
        <v>54</v>
      </c>
      <c r="H69" s="12" t="s">
        <v>71</v>
      </c>
      <c r="I69" s="10" t="s">
        <v>5</v>
      </c>
      <c r="J69" s="10"/>
      <c r="K69" s="10" t="s">
        <v>40</v>
      </c>
      <c r="L69" s="10"/>
      <c r="M69" s="10"/>
      <c r="N69" s="10"/>
      <c r="O69" s="10"/>
      <c r="P69" s="10"/>
      <c r="Q69" s="16"/>
    </row>
    <row r="70" spans="6:17" x14ac:dyDescent="0.25">
      <c r="F70" s="16"/>
      <c r="G70" s="10">
        <v>55</v>
      </c>
      <c r="H70" s="12" t="s">
        <v>71</v>
      </c>
      <c r="I70" s="10" t="s">
        <v>8</v>
      </c>
      <c r="J70" s="10"/>
      <c r="K70" s="10" t="s">
        <v>6</v>
      </c>
      <c r="L70" s="10"/>
      <c r="M70" s="10"/>
      <c r="N70" s="10"/>
      <c r="O70" s="10"/>
      <c r="P70" s="10"/>
      <c r="Q70" s="18"/>
    </row>
    <row r="71" spans="6:17" x14ac:dyDescent="0.25">
      <c r="F71" s="16"/>
      <c r="G71" s="10">
        <v>56</v>
      </c>
      <c r="H71" s="12" t="s">
        <v>72</v>
      </c>
      <c r="I71" s="10" t="s">
        <v>3</v>
      </c>
      <c r="J71" s="10"/>
      <c r="K71" s="10" t="s">
        <v>39</v>
      </c>
      <c r="L71" s="10"/>
      <c r="M71" s="10"/>
      <c r="N71" s="10"/>
      <c r="O71" s="10"/>
      <c r="P71" s="10"/>
      <c r="Q71" s="16"/>
    </row>
    <row r="72" spans="6:17" x14ac:dyDescent="0.25">
      <c r="F72" s="16"/>
      <c r="G72" s="10">
        <v>57</v>
      </c>
      <c r="H72" s="12" t="s">
        <v>73</v>
      </c>
      <c r="I72" s="10" t="s">
        <v>8</v>
      </c>
      <c r="J72" s="10"/>
      <c r="K72" s="10" t="s">
        <v>4</v>
      </c>
      <c r="L72" s="10"/>
      <c r="M72" s="10"/>
      <c r="N72" s="10"/>
      <c r="O72" s="10"/>
      <c r="P72" s="10"/>
      <c r="Q72" s="16"/>
    </row>
    <row r="73" spans="6:17" x14ac:dyDescent="0.25">
      <c r="F73" s="16"/>
      <c r="G73" s="10">
        <v>58</v>
      </c>
      <c r="H73" s="12" t="s">
        <v>74</v>
      </c>
      <c r="I73" s="10" t="s">
        <v>39</v>
      </c>
      <c r="J73" s="10"/>
      <c r="K73" s="10" t="s">
        <v>5</v>
      </c>
      <c r="L73" s="10"/>
      <c r="M73" s="10"/>
      <c r="N73" s="10"/>
      <c r="O73" s="10"/>
      <c r="P73" s="10"/>
      <c r="Q73" s="16"/>
    </row>
    <row r="74" spans="6:17" x14ac:dyDescent="0.25">
      <c r="F74" s="16"/>
      <c r="G74" s="10">
        <v>59</v>
      </c>
      <c r="H74" s="12" t="s">
        <v>75</v>
      </c>
      <c r="I74" s="1" t="s">
        <v>8</v>
      </c>
      <c r="J74" s="10"/>
      <c r="K74" s="10" t="s">
        <v>4</v>
      </c>
      <c r="L74" s="10"/>
      <c r="M74" s="10"/>
      <c r="N74" s="10"/>
      <c r="O74" s="10"/>
      <c r="P74" s="10"/>
      <c r="Q74" s="16"/>
    </row>
    <row r="75" spans="6:17" x14ac:dyDescent="0.25">
      <c r="F75" s="16"/>
      <c r="G75" s="10">
        <v>60</v>
      </c>
      <c r="H75" s="12" t="s">
        <v>76</v>
      </c>
      <c r="I75" s="10" t="s">
        <v>4</v>
      </c>
      <c r="J75" s="10"/>
      <c r="K75" s="10" t="s">
        <v>5</v>
      </c>
      <c r="L75" s="10"/>
      <c r="M75" s="10"/>
      <c r="N75" s="10"/>
      <c r="O75" s="10"/>
      <c r="P75" s="10"/>
      <c r="Q75" s="16"/>
    </row>
    <row r="76" spans="6:17" x14ac:dyDescent="0.25">
      <c r="F76" s="16"/>
      <c r="G76" s="10">
        <v>61</v>
      </c>
      <c r="H76" s="12" t="s">
        <v>77</v>
      </c>
      <c r="I76" s="10" t="s">
        <v>7</v>
      </c>
      <c r="J76" s="10"/>
      <c r="K76" s="10" t="s">
        <v>3</v>
      </c>
      <c r="L76" s="10"/>
      <c r="M76" s="10"/>
      <c r="N76" s="10"/>
      <c r="O76" s="10"/>
      <c r="P76" s="10"/>
      <c r="Q76" s="16"/>
    </row>
    <row r="77" spans="6:17" x14ac:dyDescent="0.25">
      <c r="F77" s="16"/>
      <c r="G77" s="10">
        <v>62</v>
      </c>
      <c r="H77" s="12" t="s">
        <v>78</v>
      </c>
      <c r="I77" s="10" t="s">
        <v>39</v>
      </c>
      <c r="J77" s="10"/>
      <c r="K77" s="10" t="s">
        <v>7</v>
      </c>
      <c r="L77" s="10"/>
      <c r="M77" s="10"/>
      <c r="N77" s="10"/>
      <c r="O77" s="10"/>
      <c r="P77" s="10"/>
      <c r="Q77" s="16"/>
    </row>
    <row r="78" spans="6:17" x14ac:dyDescent="0.25">
      <c r="F78" s="16"/>
      <c r="G78" s="10">
        <v>63</v>
      </c>
      <c r="H78" s="12" t="s">
        <v>79</v>
      </c>
      <c r="I78" s="10" t="s">
        <v>3</v>
      </c>
      <c r="J78" s="10"/>
      <c r="K78" s="10" t="s">
        <v>8</v>
      </c>
      <c r="L78" s="10"/>
      <c r="M78" s="10"/>
      <c r="N78" s="10"/>
      <c r="O78" s="10"/>
      <c r="P78" s="10"/>
      <c r="Q78" s="16"/>
    </row>
    <row r="79" spans="6:17" x14ac:dyDescent="0.25">
      <c r="F79" s="16"/>
      <c r="G79" s="10">
        <v>64</v>
      </c>
      <c r="H79" s="12" t="s">
        <v>80</v>
      </c>
      <c r="I79" s="10" t="s">
        <v>4</v>
      </c>
      <c r="J79" s="10"/>
      <c r="K79" s="10" t="s">
        <v>39</v>
      </c>
      <c r="L79" s="10"/>
      <c r="M79" s="10"/>
      <c r="N79" s="10"/>
      <c r="O79" s="10"/>
      <c r="P79" s="10"/>
      <c r="Q79" s="16"/>
    </row>
    <row r="80" spans="6:17" x14ac:dyDescent="0.25">
      <c r="F80" s="16"/>
      <c r="G80" s="10">
        <v>65</v>
      </c>
      <c r="H80" s="12" t="s">
        <v>80</v>
      </c>
      <c r="I80" s="10" t="s">
        <v>4</v>
      </c>
      <c r="J80" s="10"/>
      <c r="K80" s="10" t="s">
        <v>39</v>
      </c>
      <c r="L80" s="10"/>
      <c r="M80" s="10"/>
      <c r="N80" s="10"/>
      <c r="O80" s="10"/>
      <c r="P80" s="10"/>
      <c r="Q80" s="16"/>
    </row>
    <row r="81" spans="6:17" x14ac:dyDescent="0.25">
      <c r="F81" s="16"/>
      <c r="G81" s="10">
        <v>66</v>
      </c>
      <c r="H81" s="12" t="s">
        <v>81</v>
      </c>
      <c r="I81" s="10" t="s">
        <v>39</v>
      </c>
      <c r="J81" s="10"/>
      <c r="K81" s="10" t="s">
        <v>4</v>
      </c>
      <c r="L81" s="10"/>
      <c r="M81" s="10"/>
      <c r="N81" s="10"/>
      <c r="O81" s="10"/>
      <c r="P81" s="10"/>
      <c r="Q81" s="16"/>
    </row>
    <row r="82" spans="6:17" x14ac:dyDescent="0.25">
      <c r="F82" s="16"/>
      <c r="H82" s="13"/>
      <c r="M82" s="10"/>
      <c r="N82" s="6">
        <f>SUM(N60:N81)</f>
        <v>0</v>
      </c>
      <c r="O82" s="6">
        <f>SUM(O60:O81)</f>
        <v>0</v>
      </c>
      <c r="P82" s="10"/>
      <c r="Q82" s="16"/>
    </row>
    <row r="83" spans="6:17" x14ac:dyDescent="0.25">
      <c r="F83" s="16"/>
      <c r="H83" s="13"/>
      <c r="I83" s="10"/>
      <c r="J83" s="10"/>
      <c r="K83" s="10"/>
      <c r="L83" s="10"/>
      <c r="N83" s="10"/>
      <c r="O83" s="10"/>
      <c r="P83" s="2"/>
      <c r="Q83" s="16"/>
    </row>
    <row r="84" spans="6:17" x14ac:dyDescent="0.25">
      <c r="F84" s="16"/>
      <c r="G84" s="10">
        <v>67</v>
      </c>
      <c r="H84" s="12" t="s">
        <v>82</v>
      </c>
      <c r="I84" s="10" t="s">
        <v>5</v>
      </c>
      <c r="J84" s="10"/>
      <c r="K84" s="10" t="s">
        <v>8</v>
      </c>
      <c r="L84" s="10"/>
      <c r="M84" s="10"/>
      <c r="N84" s="10"/>
      <c r="O84" s="10"/>
      <c r="P84" s="10"/>
      <c r="Q84" s="16"/>
    </row>
    <row r="85" spans="6:17" x14ac:dyDescent="0.25">
      <c r="F85" s="16"/>
      <c r="G85" s="10">
        <v>68</v>
      </c>
      <c r="H85" s="14" t="s">
        <v>83</v>
      </c>
      <c r="I85" s="10" t="s">
        <v>5</v>
      </c>
      <c r="J85" s="10"/>
      <c r="K85" s="10" t="s">
        <v>7</v>
      </c>
      <c r="L85" s="10"/>
      <c r="M85" s="10"/>
      <c r="N85" s="10"/>
      <c r="O85" s="10"/>
      <c r="P85" s="10"/>
      <c r="Q85" s="16"/>
    </row>
    <row r="86" spans="6:17" x14ac:dyDescent="0.25">
      <c r="F86" s="16"/>
      <c r="G86" s="10">
        <v>69</v>
      </c>
      <c r="H86" s="12" t="s">
        <v>83</v>
      </c>
      <c r="I86" s="10" t="s">
        <v>3</v>
      </c>
      <c r="J86" s="10"/>
      <c r="K86" s="10" t="s">
        <v>6</v>
      </c>
      <c r="L86" s="10"/>
      <c r="M86" s="10"/>
      <c r="N86" s="10"/>
      <c r="O86" s="10"/>
      <c r="P86" s="10"/>
      <c r="Q86" s="16"/>
    </row>
    <row r="87" spans="6:17" x14ac:dyDescent="0.25">
      <c r="F87" s="16"/>
      <c r="G87" s="10">
        <v>70</v>
      </c>
      <c r="H87" s="12" t="s">
        <v>84</v>
      </c>
      <c r="I87" s="10" t="s">
        <v>5</v>
      </c>
      <c r="J87" s="10"/>
      <c r="K87" s="10" t="s">
        <v>3</v>
      </c>
      <c r="L87" s="10"/>
      <c r="M87" s="10"/>
      <c r="N87" s="10"/>
      <c r="O87" s="10"/>
      <c r="P87" s="10"/>
      <c r="Q87" s="16"/>
    </row>
    <row r="88" spans="6:17" x14ac:dyDescent="0.25">
      <c r="F88" s="16"/>
      <c r="G88" s="10">
        <v>71</v>
      </c>
      <c r="H88" s="12" t="s">
        <v>85</v>
      </c>
      <c r="I88" s="10" t="s">
        <v>8</v>
      </c>
      <c r="J88" s="10"/>
      <c r="K88" s="10" t="s">
        <v>39</v>
      </c>
      <c r="L88" s="10"/>
      <c r="M88" s="10"/>
      <c r="N88" s="10"/>
      <c r="O88" s="10"/>
      <c r="P88" s="10"/>
      <c r="Q88" s="16"/>
    </row>
    <row r="89" spans="6:17" x14ac:dyDescent="0.25">
      <c r="F89" s="16"/>
      <c r="G89" s="10">
        <v>72</v>
      </c>
      <c r="H89" s="12" t="s">
        <v>86</v>
      </c>
      <c r="I89" s="10" t="s">
        <v>4</v>
      </c>
      <c r="J89" s="10"/>
      <c r="K89" s="10" t="s">
        <v>7</v>
      </c>
      <c r="L89" s="10"/>
      <c r="M89" s="10"/>
      <c r="N89" s="10"/>
      <c r="O89" s="10"/>
      <c r="P89" s="10"/>
      <c r="Q89" s="16"/>
    </row>
    <row r="90" spans="6:17" x14ac:dyDescent="0.25">
      <c r="F90" s="16"/>
      <c r="G90" s="10">
        <v>73</v>
      </c>
      <c r="H90" s="12" t="s">
        <v>87</v>
      </c>
      <c r="I90" s="10" t="s">
        <v>8</v>
      </c>
      <c r="J90" s="10"/>
      <c r="K90" s="10" t="s">
        <v>5</v>
      </c>
      <c r="L90" s="10"/>
      <c r="M90" s="10"/>
      <c r="N90" s="10"/>
      <c r="O90" s="10"/>
      <c r="P90" s="10"/>
      <c r="Q90" s="16"/>
    </row>
    <row r="91" spans="6:17" x14ac:dyDescent="0.25">
      <c r="F91" s="16"/>
      <c r="G91" s="10"/>
      <c r="H91" s="13"/>
      <c r="M91" s="10"/>
      <c r="N91" s="6">
        <f>N28+N59+N82</f>
        <v>13</v>
      </c>
      <c r="O91" s="6">
        <f>O28+O59+O82</f>
        <v>5</v>
      </c>
      <c r="P91" s="10"/>
      <c r="Q91" s="16"/>
    </row>
    <row r="92" spans="6:17" x14ac:dyDescent="0.25">
      <c r="F92" s="16"/>
      <c r="G92" s="10"/>
      <c r="H92" s="13"/>
      <c r="P92" s="2"/>
      <c r="Q92" s="16"/>
    </row>
    <row r="93" spans="6:17" x14ac:dyDescent="0.25">
      <c r="F93" s="16"/>
      <c r="H93" s="13"/>
      <c r="Q93" s="16"/>
    </row>
  </sheetData>
  <phoneticPr fontId="9" type="noConversion"/>
  <pageMargins left="0.70866141732283472" right="0.70866141732283472" top="0.74803149606299213" bottom="0.74803149606299213" header="0.31496062992125984" footer="0.31496062992125984"/>
  <pageSetup scale="4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C4051-5A34-4371-86A7-019CC12FF4ED}">
  <sheetPr>
    <pageSetUpPr fitToPage="1"/>
  </sheetPr>
  <dimension ref="A1:AD96"/>
  <sheetViews>
    <sheetView showGridLines="0" tabSelected="1" zoomScaleNormal="100" workbookViewId="0">
      <pane ySplit="4" topLeftCell="A5" activePane="bottomLeft" state="frozen"/>
      <selection pane="bottomLeft"/>
    </sheetView>
  </sheetViews>
  <sheetFormatPr defaultRowHeight="15.75" x14ac:dyDescent="0.25"/>
  <cols>
    <col min="1" max="1" width="12.7109375" style="1" customWidth="1"/>
    <col min="2" max="2" width="6.28515625" style="1" bestFit="1" customWidth="1"/>
    <col min="3" max="3" width="5.85546875" style="1" bestFit="1" customWidth="1"/>
    <col min="4" max="4" width="3.85546875" style="1" bestFit="1" customWidth="1"/>
    <col min="5" max="5" width="2.28515625" style="1" customWidth="1"/>
    <col min="6" max="6" width="3.28515625" style="1" customWidth="1"/>
    <col min="7" max="7" width="9.140625" style="1"/>
    <col min="8" max="8" width="9.5703125" style="1" customWidth="1"/>
    <col min="9" max="9" width="13.85546875" style="1" customWidth="1"/>
    <col min="10" max="10" width="4" style="1" customWidth="1"/>
    <col min="11" max="11" width="15.140625" style="1" customWidth="1"/>
    <col min="12" max="12" width="3.5703125" style="1" customWidth="1"/>
    <col min="13" max="13" width="8" style="1" bestFit="1" customWidth="1"/>
    <col min="14" max="14" width="6.5703125" style="1" bestFit="1" customWidth="1"/>
    <col min="15" max="15" width="7.42578125" style="1" customWidth="1"/>
    <col min="16" max="16" width="3" style="1" customWidth="1"/>
    <col min="17" max="17" width="14.140625" style="8" bestFit="1" customWidth="1"/>
    <col min="18" max="18" width="10.5703125" style="7" bestFit="1" customWidth="1"/>
    <col min="19" max="19" width="6.28515625" style="5" bestFit="1" customWidth="1"/>
    <col min="20" max="20" width="5.85546875" style="5" bestFit="1" customWidth="1"/>
    <col min="21" max="21" width="3.85546875" style="1" bestFit="1" customWidth="1"/>
    <col min="22" max="22" width="8.42578125" style="1" bestFit="1" customWidth="1"/>
    <col min="23" max="23" width="6.140625" style="1" bestFit="1" customWidth="1"/>
    <col min="24" max="24" width="6.85546875" style="1" bestFit="1" customWidth="1"/>
    <col min="25" max="16384" width="9.140625" style="1"/>
  </cols>
  <sheetData>
    <row r="1" spans="1:24" ht="23.25" x14ac:dyDescent="0.35">
      <c r="J1" s="9" t="s">
        <v>98</v>
      </c>
    </row>
    <row r="2" spans="1:24" x14ac:dyDescent="0.25">
      <c r="H2" s="10"/>
      <c r="I2" s="10"/>
      <c r="J2" s="10"/>
      <c r="K2" s="10"/>
      <c r="L2" s="10"/>
      <c r="M2" s="10"/>
      <c r="N2" s="10"/>
      <c r="O2" s="10"/>
      <c r="Q2" s="10"/>
    </row>
    <row r="3" spans="1:24" x14ac:dyDescent="0.25">
      <c r="A3" s="4" t="s">
        <v>9</v>
      </c>
    </row>
    <row r="4" spans="1:24" s="5" customFormat="1" x14ac:dyDescent="0.25">
      <c r="A4" s="6" t="s">
        <v>2</v>
      </c>
      <c r="B4" s="6" t="s">
        <v>17</v>
      </c>
      <c r="C4" s="6" t="s">
        <v>18</v>
      </c>
      <c r="D4" s="6" t="s">
        <v>19</v>
      </c>
      <c r="E4" s="6"/>
      <c r="F4" s="17"/>
      <c r="G4" s="6" t="s">
        <v>16</v>
      </c>
      <c r="H4" s="6" t="s">
        <v>0</v>
      </c>
      <c r="I4" s="6" t="s">
        <v>1</v>
      </c>
      <c r="J4" s="6"/>
      <c r="K4" s="6" t="s">
        <v>2</v>
      </c>
      <c r="M4" s="6" t="s">
        <v>97</v>
      </c>
      <c r="N4" s="6" t="s">
        <v>2</v>
      </c>
      <c r="O4" s="6" t="s">
        <v>19</v>
      </c>
      <c r="P4" s="17"/>
      <c r="Q4" s="8"/>
      <c r="R4" s="7"/>
      <c r="S4" s="6" t="s">
        <v>17</v>
      </c>
      <c r="T4" s="6" t="s">
        <v>18</v>
      </c>
      <c r="U4" s="6" t="s">
        <v>19</v>
      </c>
      <c r="V4" s="6" t="s">
        <v>94</v>
      </c>
      <c r="W4" s="6" t="s">
        <v>95</v>
      </c>
      <c r="X4" s="6" t="s">
        <v>96</v>
      </c>
    </row>
    <row r="5" spans="1:24" x14ac:dyDescent="0.25">
      <c r="A5" s="10" t="s">
        <v>3</v>
      </c>
      <c r="B5" s="10">
        <v>5</v>
      </c>
      <c r="C5" s="10">
        <v>5</v>
      </c>
      <c r="D5" s="10">
        <v>1</v>
      </c>
      <c r="F5" s="16"/>
      <c r="G5" s="10">
        <v>1</v>
      </c>
      <c r="H5" s="30">
        <v>46154</v>
      </c>
      <c r="I5" s="10" t="s">
        <v>7</v>
      </c>
      <c r="J5" s="10">
        <v>12</v>
      </c>
      <c r="K5" s="3" t="s">
        <v>6</v>
      </c>
      <c r="L5" s="3">
        <v>16</v>
      </c>
      <c r="M5" s="10"/>
      <c r="N5" s="10">
        <v>1</v>
      </c>
      <c r="O5" s="10"/>
      <c r="P5" s="16"/>
      <c r="Q5" s="23" t="s">
        <v>10</v>
      </c>
      <c r="R5" s="7" t="s">
        <v>6</v>
      </c>
      <c r="T5" s="8">
        <v>2</v>
      </c>
      <c r="V5" s="1">
        <f>8+1</f>
        <v>9</v>
      </c>
      <c r="W5" s="1">
        <f>20+8</f>
        <v>28</v>
      </c>
      <c r="X5" s="1">
        <f t="shared" ref="X5:X9" si="0">V5-W5</f>
        <v>-19</v>
      </c>
    </row>
    <row r="6" spans="1:24" x14ac:dyDescent="0.25">
      <c r="A6" s="10" t="s">
        <v>5</v>
      </c>
      <c r="B6" s="10">
        <v>7</v>
      </c>
      <c r="C6" s="10">
        <v>5</v>
      </c>
      <c r="D6" s="10"/>
      <c r="F6" s="16"/>
      <c r="G6" s="10">
        <v>2</v>
      </c>
      <c r="H6" s="30">
        <v>46155</v>
      </c>
      <c r="I6" s="3" t="s">
        <v>6</v>
      </c>
      <c r="J6" s="3">
        <v>18</v>
      </c>
      <c r="K6" s="10" t="s">
        <v>8</v>
      </c>
      <c r="L6" s="10">
        <v>5</v>
      </c>
      <c r="M6" s="10">
        <v>1</v>
      </c>
      <c r="N6" s="10"/>
      <c r="O6" s="10"/>
      <c r="P6" s="16"/>
      <c r="Q6" s="23"/>
      <c r="R6" s="7" t="s">
        <v>4</v>
      </c>
      <c r="S6" s="5">
        <v>4</v>
      </c>
      <c r="T6" s="8">
        <v>1</v>
      </c>
      <c r="V6" s="1">
        <f>12+2+11+14+13</f>
        <v>52</v>
      </c>
      <c r="W6" s="1">
        <f>8+8+1+8+3</f>
        <v>28</v>
      </c>
      <c r="X6" s="1">
        <f t="shared" si="0"/>
        <v>24</v>
      </c>
    </row>
    <row r="7" spans="1:24" x14ac:dyDescent="0.25">
      <c r="A7" s="10" t="s">
        <v>6</v>
      </c>
      <c r="B7" s="10">
        <v>9</v>
      </c>
      <c r="C7" s="10">
        <v>1</v>
      </c>
      <c r="D7" s="10"/>
      <c r="F7" s="16"/>
      <c r="G7" s="10">
        <v>3</v>
      </c>
      <c r="H7" s="30">
        <v>46157</v>
      </c>
      <c r="I7" s="31" t="s">
        <v>7</v>
      </c>
      <c r="J7" s="31">
        <v>13</v>
      </c>
      <c r="K7" s="31" t="s">
        <v>4</v>
      </c>
      <c r="L7" s="31">
        <v>13</v>
      </c>
      <c r="M7" s="10"/>
      <c r="N7" s="10"/>
      <c r="O7" s="10">
        <v>1</v>
      </c>
      <c r="P7" s="16"/>
      <c r="Q7" s="23"/>
      <c r="R7" s="7" t="s">
        <v>7</v>
      </c>
      <c r="S7" s="5">
        <v>4</v>
      </c>
      <c r="T7" s="8">
        <v>1</v>
      </c>
      <c r="V7" s="1">
        <f>14+18+5+11+21</f>
        <v>69</v>
      </c>
      <c r="W7" s="1">
        <f>4+8+6+4+4</f>
        <v>26</v>
      </c>
      <c r="X7" s="1">
        <f t="shared" si="0"/>
        <v>43</v>
      </c>
    </row>
    <row r="8" spans="1:24" x14ac:dyDescent="0.25">
      <c r="A8" s="10" t="s">
        <v>4</v>
      </c>
      <c r="B8" s="1">
        <v>1</v>
      </c>
      <c r="C8" s="1">
        <v>8</v>
      </c>
      <c r="D8" s="1">
        <v>2</v>
      </c>
      <c r="F8" s="16"/>
      <c r="G8" s="10">
        <v>4</v>
      </c>
      <c r="H8" s="30">
        <v>46158</v>
      </c>
      <c r="I8" s="3" t="s">
        <v>6</v>
      </c>
      <c r="J8" s="3">
        <v>20</v>
      </c>
      <c r="K8" s="10" t="s">
        <v>3</v>
      </c>
      <c r="L8" s="10">
        <v>8</v>
      </c>
      <c r="M8" s="10">
        <v>1</v>
      </c>
      <c r="N8" s="10"/>
      <c r="O8" s="10"/>
      <c r="P8" s="16"/>
      <c r="Q8" s="24"/>
      <c r="R8" s="7" t="s">
        <v>8</v>
      </c>
      <c r="S8" s="5">
        <v>1</v>
      </c>
      <c r="T8" s="8">
        <v>2</v>
      </c>
      <c r="U8" s="1">
        <v>1</v>
      </c>
      <c r="V8" s="1">
        <f>5+11+3+7</f>
        <v>26</v>
      </c>
      <c r="W8" s="1">
        <f>12+9+6+7</f>
        <v>34</v>
      </c>
      <c r="X8" s="1">
        <f t="shared" si="0"/>
        <v>-8</v>
      </c>
    </row>
    <row r="9" spans="1:24" x14ac:dyDescent="0.25">
      <c r="A9" s="10" t="s">
        <v>8</v>
      </c>
      <c r="B9" s="1">
        <v>6</v>
      </c>
      <c r="C9" s="1">
        <v>4</v>
      </c>
      <c r="F9" s="16"/>
      <c r="G9" s="10">
        <v>5</v>
      </c>
      <c r="H9" s="30">
        <v>46159</v>
      </c>
      <c r="I9" s="3" t="s">
        <v>3</v>
      </c>
      <c r="J9" s="3">
        <v>11</v>
      </c>
      <c r="K9" s="10" t="s">
        <v>5</v>
      </c>
      <c r="L9" s="10">
        <v>7</v>
      </c>
      <c r="M9" s="10">
        <v>1</v>
      </c>
      <c r="N9" s="10"/>
      <c r="O9" s="10"/>
      <c r="P9" s="16"/>
      <c r="Q9" s="23"/>
      <c r="R9" s="7" t="s">
        <v>5</v>
      </c>
      <c r="S9" s="5">
        <v>2</v>
      </c>
      <c r="T9" s="8">
        <v>3</v>
      </c>
      <c r="V9" s="1">
        <f>11+4+4+5+14</f>
        <v>38</v>
      </c>
      <c r="W9" s="1">
        <f>7+7+15+17+4</f>
        <v>50</v>
      </c>
      <c r="X9" s="1">
        <f t="shared" si="0"/>
        <v>-12</v>
      </c>
    </row>
    <row r="10" spans="1:24" x14ac:dyDescent="0.25">
      <c r="A10" s="10" t="s">
        <v>7</v>
      </c>
      <c r="B10" s="1">
        <v>5</v>
      </c>
      <c r="C10" s="1">
        <v>6</v>
      </c>
      <c r="F10" s="16"/>
      <c r="G10" s="10">
        <v>6</v>
      </c>
      <c r="H10" s="30">
        <v>46161</v>
      </c>
      <c r="I10" s="10" t="s">
        <v>8</v>
      </c>
      <c r="J10" s="10">
        <v>10</v>
      </c>
      <c r="K10" s="3" t="s">
        <v>6</v>
      </c>
      <c r="L10" s="3">
        <v>16</v>
      </c>
      <c r="M10" s="10"/>
      <c r="N10" s="10">
        <v>1</v>
      </c>
      <c r="O10" s="10"/>
      <c r="P10" s="16"/>
      <c r="Q10" s="23"/>
      <c r="S10" s="6">
        <f>SUM(S5:S9)</f>
        <v>11</v>
      </c>
      <c r="T10" s="6">
        <f>SUM(T5:T9)</f>
        <v>9</v>
      </c>
      <c r="U10" s="6">
        <f>SUM(U5:U9)</f>
        <v>1</v>
      </c>
      <c r="V10" s="6">
        <f>SUM(V5:V9)</f>
        <v>194</v>
      </c>
      <c r="W10" s="6">
        <f>SUM(W5:W9)</f>
        <v>166</v>
      </c>
      <c r="X10" s="6">
        <f t="shared" ref="X10:X45" si="1">V10-W10</f>
        <v>28</v>
      </c>
    </row>
    <row r="11" spans="1:24" x14ac:dyDescent="0.25">
      <c r="B11" s="6">
        <f>SUM(B5:B10)</f>
        <v>33</v>
      </c>
      <c r="C11" s="6">
        <f>SUM(C5:C10)</f>
        <v>29</v>
      </c>
      <c r="D11" s="6">
        <f>SUM(D5:D10)</f>
        <v>3</v>
      </c>
      <c r="E11" s="4"/>
      <c r="F11" s="16"/>
      <c r="G11" s="10">
        <v>7</v>
      </c>
      <c r="H11" s="30">
        <v>46161</v>
      </c>
      <c r="I11" s="3" t="s">
        <v>5</v>
      </c>
      <c r="J11" s="3">
        <v>14</v>
      </c>
      <c r="K11" s="10" t="s">
        <v>7</v>
      </c>
      <c r="L11" s="10">
        <v>12</v>
      </c>
      <c r="M11" s="10">
        <v>1</v>
      </c>
      <c r="N11" s="10" t="s">
        <v>99</v>
      </c>
      <c r="O11" s="10"/>
      <c r="P11" s="16"/>
      <c r="Q11" s="23"/>
      <c r="S11" s="8"/>
      <c r="T11" s="8"/>
      <c r="U11" s="10"/>
    </row>
    <row r="12" spans="1:24" x14ac:dyDescent="0.25">
      <c r="E12" s="2"/>
      <c r="F12" s="16"/>
      <c r="G12" s="10">
        <v>8</v>
      </c>
      <c r="H12" s="30">
        <v>46164</v>
      </c>
      <c r="I12" s="3" t="s">
        <v>3</v>
      </c>
      <c r="J12" s="3">
        <v>12</v>
      </c>
      <c r="K12" s="10" t="s">
        <v>4</v>
      </c>
      <c r="L12" s="10">
        <v>8</v>
      </c>
      <c r="M12" s="10">
        <v>1</v>
      </c>
      <c r="N12" s="10"/>
      <c r="O12" s="10"/>
      <c r="P12" s="16"/>
      <c r="Q12" s="23" t="s">
        <v>11</v>
      </c>
      <c r="R12" s="7" t="s">
        <v>3</v>
      </c>
      <c r="S12" s="8">
        <v>2</v>
      </c>
      <c r="T12" s="8"/>
      <c r="U12" s="10"/>
      <c r="V12" s="1">
        <v>28</v>
      </c>
      <c r="W12" s="1">
        <v>9</v>
      </c>
      <c r="X12" s="1">
        <f t="shared" ref="X12:X16" si="2">V12-W12</f>
        <v>19</v>
      </c>
    </row>
    <row r="13" spans="1:24" x14ac:dyDescent="0.25">
      <c r="A13" s="6" t="s">
        <v>1</v>
      </c>
      <c r="F13" s="16"/>
      <c r="G13" s="10">
        <v>9</v>
      </c>
      <c r="H13" s="30">
        <v>46165</v>
      </c>
      <c r="I13" s="10" t="s">
        <v>7</v>
      </c>
      <c r="J13" s="10">
        <v>4</v>
      </c>
      <c r="K13" s="3" t="s">
        <v>3</v>
      </c>
      <c r="L13" s="3">
        <v>14</v>
      </c>
      <c r="M13" s="10"/>
      <c r="N13" s="10">
        <v>1</v>
      </c>
      <c r="O13" s="10"/>
      <c r="P13" s="16"/>
      <c r="R13" s="7" t="s">
        <v>4</v>
      </c>
      <c r="S13" s="8">
        <v>4</v>
      </c>
      <c r="T13" s="8">
        <v>1</v>
      </c>
      <c r="U13" s="10"/>
      <c r="V13" s="1">
        <f>18+4+7+13+8</f>
        <v>50</v>
      </c>
      <c r="W13" s="1">
        <f>7+1+1+7+5</f>
        <v>21</v>
      </c>
      <c r="X13" s="1">
        <f t="shared" si="2"/>
        <v>29</v>
      </c>
    </row>
    <row r="14" spans="1:24" x14ac:dyDescent="0.25">
      <c r="A14" s="10" t="s">
        <v>3</v>
      </c>
      <c r="B14" s="10">
        <v>6</v>
      </c>
      <c r="C14" s="10">
        <v>4</v>
      </c>
      <c r="F14" s="16"/>
      <c r="G14" s="10">
        <v>10</v>
      </c>
      <c r="H14" s="30">
        <v>46166</v>
      </c>
      <c r="I14" s="3" t="s">
        <v>8</v>
      </c>
      <c r="J14" s="3">
        <v>12</v>
      </c>
      <c r="K14" s="10" t="s">
        <v>5</v>
      </c>
      <c r="L14" s="10">
        <v>4</v>
      </c>
      <c r="M14" s="10">
        <v>1</v>
      </c>
      <c r="N14" s="10"/>
      <c r="O14" s="10"/>
      <c r="P14" s="16"/>
      <c r="Q14" s="23"/>
      <c r="R14" s="7" t="s">
        <v>7</v>
      </c>
      <c r="S14" s="8">
        <v>4</v>
      </c>
      <c r="T14" s="8"/>
      <c r="U14" s="10"/>
      <c r="V14" s="1">
        <f>16+4+11+8</f>
        <v>39</v>
      </c>
      <c r="W14" s="1">
        <f>12+4+1+1</f>
        <v>18</v>
      </c>
      <c r="X14" s="1">
        <f>V14-W14</f>
        <v>21</v>
      </c>
    </row>
    <row r="15" spans="1:24" x14ac:dyDescent="0.25">
      <c r="A15" s="10" t="s">
        <v>5</v>
      </c>
      <c r="B15" s="10">
        <v>7</v>
      </c>
      <c r="C15" s="10">
        <v>2</v>
      </c>
      <c r="D15" s="1">
        <v>1</v>
      </c>
      <c r="F15" s="16"/>
      <c r="G15" s="10">
        <v>11</v>
      </c>
      <c r="H15" s="30">
        <v>46168</v>
      </c>
      <c r="I15" s="10" t="s">
        <v>5</v>
      </c>
      <c r="J15" s="10">
        <v>2</v>
      </c>
      <c r="K15" s="3" t="s">
        <v>6</v>
      </c>
      <c r="L15" s="3">
        <v>12</v>
      </c>
      <c r="M15" s="10"/>
      <c r="N15" s="10">
        <v>1</v>
      </c>
      <c r="O15" s="10"/>
      <c r="P15" s="16"/>
      <c r="Q15" s="23"/>
      <c r="R15" s="7" t="s">
        <v>8</v>
      </c>
      <c r="S15" s="8">
        <v>4</v>
      </c>
      <c r="T15" s="8"/>
      <c r="U15" s="10"/>
      <c r="V15" s="1">
        <f>18+16+9+7</f>
        <v>50</v>
      </c>
      <c r="W15" s="1">
        <f>5+10+4+1</f>
        <v>20</v>
      </c>
      <c r="X15" s="1">
        <f t="shared" si="2"/>
        <v>30</v>
      </c>
    </row>
    <row r="16" spans="1:24" x14ac:dyDescent="0.25">
      <c r="A16" s="10" t="s">
        <v>6</v>
      </c>
      <c r="B16" s="10">
        <v>8</v>
      </c>
      <c r="C16" s="10">
        <v>1</v>
      </c>
      <c r="F16" s="16"/>
      <c r="G16" s="10">
        <v>12</v>
      </c>
      <c r="H16" s="30">
        <v>46168</v>
      </c>
      <c r="I16" s="3" t="s">
        <v>4</v>
      </c>
      <c r="J16" s="3">
        <v>15</v>
      </c>
      <c r="K16" s="10" t="s">
        <v>7</v>
      </c>
      <c r="L16" s="10">
        <v>1</v>
      </c>
      <c r="M16" s="10">
        <v>1</v>
      </c>
      <c r="N16" s="10"/>
      <c r="O16" s="10"/>
      <c r="P16" s="16"/>
      <c r="Q16" s="23"/>
      <c r="R16" s="7" t="s">
        <v>5</v>
      </c>
      <c r="S16" s="8">
        <v>3</v>
      </c>
      <c r="T16" s="8">
        <v>1</v>
      </c>
      <c r="U16" s="10"/>
      <c r="V16" s="1">
        <f>12+18+5+11</f>
        <v>46</v>
      </c>
      <c r="W16" s="1">
        <f>2+16+7+5</f>
        <v>30</v>
      </c>
      <c r="X16" s="1">
        <f t="shared" si="2"/>
        <v>16</v>
      </c>
    </row>
    <row r="17" spans="1:30" x14ac:dyDescent="0.25">
      <c r="A17" s="10" t="s">
        <v>4</v>
      </c>
      <c r="B17" s="1">
        <v>4</v>
      </c>
      <c r="C17" s="1">
        <v>8</v>
      </c>
      <c r="F17" s="16"/>
      <c r="G17" s="10">
        <v>13</v>
      </c>
      <c r="H17" s="30">
        <v>46169</v>
      </c>
      <c r="I17" s="31" t="s">
        <v>3</v>
      </c>
      <c r="J17" s="31">
        <v>7</v>
      </c>
      <c r="K17" s="31" t="s">
        <v>8</v>
      </c>
      <c r="L17" s="31">
        <v>7</v>
      </c>
      <c r="M17" s="10"/>
      <c r="N17" s="10"/>
      <c r="O17" s="10">
        <v>1</v>
      </c>
      <c r="P17" s="16"/>
      <c r="Q17" s="23"/>
      <c r="S17" s="6">
        <f>SUM(S12:S16)</f>
        <v>17</v>
      </c>
      <c r="T17" s="6">
        <f>SUM(T12:T16)</f>
        <v>2</v>
      </c>
      <c r="U17" s="6">
        <f>SUM(U12:U16)</f>
        <v>0</v>
      </c>
      <c r="V17" s="6">
        <f>SUM(V12:V16)</f>
        <v>213</v>
      </c>
      <c r="W17" s="6">
        <f>SUM(W12:W16)</f>
        <v>98</v>
      </c>
      <c r="X17" s="6">
        <f t="shared" si="1"/>
        <v>115</v>
      </c>
    </row>
    <row r="18" spans="1:30" x14ac:dyDescent="0.25">
      <c r="A18" s="10" t="s">
        <v>8</v>
      </c>
      <c r="B18" s="1">
        <v>4</v>
      </c>
      <c r="C18" s="1">
        <v>7</v>
      </c>
      <c r="D18" s="1">
        <v>1</v>
      </c>
      <c r="F18" s="16"/>
      <c r="G18" s="10">
        <v>14</v>
      </c>
      <c r="H18" s="30">
        <v>46169</v>
      </c>
      <c r="I18" s="10" t="s">
        <v>3</v>
      </c>
      <c r="J18" s="10">
        <v>5</v>
      </c>
      <c r="K18" s="3" t="s">
        <v>8</v>
      </c>
      <c r="L18" s="3">
        <v>12</v>
      </c>
      <c r="M18" s="10"/>
      <c r="N18" s="10">
        <v>1</v>
      </c>
      <c r="O18" s="10"/>
      <c r="P18" s="16"/>
      <c r="Q18" s="23"/>
      <c r="S18" s="8"/>
      <c r="T18" s="8"/>
      <c r="U18" s="10"/>
    </row>
    <row r="19" spans="1:30" x14ac:dyDescent="0.25">
      <c r="A19" s="10" t="s">
        <v>7</v>
      </c>
      <c r="C19" s="1">
        <v>11</v>
      </c>
      <c r="D19" s="1">
        <v>1</v>
      </c>
      <c r="F19" s="16"/>
      <c r="G19" s="10">
        <v>15</v>
      </c>
      <c r="H19" s="30">
        <v>46171</v>
      </c>
      <c r="I19" s="3" t="s">
        <v>6</v>
      </c>
      <c r="J19" s="3">
        <v>18</v>
      </c>
      <c r="K19" s="10" t="s">
        <v>4</v>
      </c>
      <c r="L19" s="10">
        <v>7</v>
      </c>
      <c r="M19" s="10">
        <v>1</v>
      </c>
      <c r="N19" s="10"/>
      <c r="O19" s="10"/>
      <c r="P19" s="16"/>
      <c r="Q19" s="23" t="s">
        <v>12</v>
      </c>
      <c r="R19" s="7" t="s">
        <v>3</v>
      </c>
      <c r="S19" s="8">
        <v>1</v>
      </c>
      <c r="T19" s="8">
        <v>4</v>
      </c>
      <c r="U19" s="10"/>
      <c r="V19" s="1">
        <v>28</v>
      </c>
      <c r="W19" s="1">
        <v>52</v>
      </c>
      <c r="X19" s="1">
        <f t="shared" ref="X19:X23" si="3">V19-W19</f>
        <v>-24</v>
      </c>
      <c r="AD19" s="10"/>
    </row>
    <row r="20" spans="1:30" x14ac:dyDescent="0.25">
      <c r="B20" s="6">
        <f>SUM(B14:B19)</f>
        <v>29</v>
      </c>
      <c r="C20" s="6">
        <f>SUM(C14:C19)</f>
        <v>33</v>
      </c>
      <c r="D20" s="6">
        <f>SUM(D14:D19)</f>
        <v>3</v>
      </c>
      <c r="F20" s="16"/>
      <c r="G20" s="10">
        <v>16</v>
      </c>
      <c r="H20" s="30">
        <v>46172</v>
      </c>
      <c r="I20" s="3" t="s">
        <v>4</v>
      </c>
      <c r="J20" s="3">
        <v>8</v>
      </c>
      <c r="K20" s="10" t="s">
        <v>3</v>
      </c>
      <c r="L20" s="10">
        <v>2</v>
      </c>
      <c r="M20" s="10">
        <v>1</v>
      </c>
      <c r="N20" s="10"/>
      <c r="O20" s="10"/>
      <c r="P20" s="16"/>
      <c r="Q20" s="24"/>
      <c r="R20" s="7" t="s">
        <v>6</v>
      </c>
      <c r="S20" s="8">
        <v>1</v>
      </c>
      <c r="T20" s="8">
        <v>4</v>
      </c>
      <c r="U20" s="10"/>
      <c r="V20" s="1">
        <v>21</v>
      </c>
      <c r="W20" s="1">
        <v>50</v>
      </c>
      <c r="X20" s="1">
        <f t="shared" si="3"/>
        <v>-29</v>
      </c>
    </row>
    <row r="21" spans="1:30" x14ac:dyDescent="0.25">
      <c r="E21" s="4"/>
      <c r="F21" s="16"/>
      <c r="G21" s="10">
        <v>17</v>
      </c>
      <c r="H21" s="30">
        <v>46173</v>
      </c>
      <c r="I21" s="10" t="s">
        <v>7</v>
      </c>
      <c r="J21" s="10">
        <v>6</v>
      </c>
      <c r="K21" s="3" t="s">
        <v>5</v>
      </c>
      <c r="L21" s="3">
        <v>19</v>
      </c>
      <c r="M21" s="10"/>
      <c r="N21" s="10">
        <v>1</v>
      </c>
      <c r="O21" s="10"/>
      <c r="P21" s="16"/>
      <c r="R21" s="7" t="s">
        <v>7</v>
      </c>
      <c r="S21" s="8">
        <v>1</v>
      </c>
      <c r="T21" s="8">
        <v>3</v>
      </c>
      <c r="U21" s="10">
        <v>1</v>
      </c>
      <c r="V21" s="1">
        <f>13+1+11+12</f>
        <v>37</v>
      </c>
      <c r="W21" s="1">
        <f>13+1+10+0</f>
        <v>24</v>
      </c>
      <c r="X21" s="1">
        <f t="shared" si="3"/>
        <v>13</v>
      </c>
    </row>
    <row r="22" spans="1:30" x14ac:dyDescent="0.25">
      <c r="E22" s="2"/>
      <c r="F22" s="16"/>
      <c r="G22" s="10"/>
      <c r="H22" s="30"/>
      <c r="I22" s="10"/>
      <c r="J22" s="10"/>
      <c r="K22" s="3"/>
      <c r="L22" s="3"/>
      <c r="M22" s="2">
        <f>SUM(M5:M21)</f>
        <v>9</v>
      </c>
      <c r="N22" s="2">
        <f t="shared" ref="N22:O22" si="4">SUM(N5:N21)</f>
        <v>6</v>
      </c>
      <c r="O22" s="2">
        <f t="shared" si="4"/>
        <v>2</v>
      </c>
      <c r="P22" s="16"/>
      <c r="Q22" s="23"/>
      <c r="R22" s="7" t="s">
        <v>8</v>
      </c>
      <c r="S22" s="8"/>
      <c r="T22" s="8">
        <v>5</v>
      </c>
      <c r="U22" s="8"/>
      <c r="V22" s="1">
        <f>6+6+4+5+6</f>
        <v>27</v>
      </c>
      <c r="W22" s="1">
        <f>11+7+6+7+8</f>
        <v>39</v>
      </c>
      <c r="X22" s="1">
        <f t="shared" si="3"/>
        <v>-12</v>
      </c>
    </row>
    <row r="23" spans="1:30" x14ac:dyDescent="0.25">
      <c r="F23" s="16"/>
      <c r="G23" s="10"/>
      <c r="H23" s="30"/>
      <c r="I23" s="10"/>
      <c r="J23" s="10"/>
      <c r="K23" s="3"/>
      <c r="L23" s="3"/>
      <c r="M23" s="2"/>
      <c r="N23" s="2"/>
      <c r="O23" s="2"/>
      <c r="P23" s="16"/>
      <c r="Q23" s="23"/>
      <c r="R23" s="7" t="s">
        <v>5</v>
      </c>
      <c r="S23" s="8"/>
      <c r="T23" s="8">
        <v>2</v>
      </c>
      <c r="U23" s="10">
        <v>1</v>
      </c>
      <c r="V23" s="1">
        <f>6+5+6</f>
        <v>17</v>
      </c>
      <c r="W23" s="1">
        <f>11+15+6</f>
        <v>32</v>
      </c>
      <c r="X23" s="1">
        <f t="shared" si="3"/>
        <v>-15</v>
      </c>
    </row>
    <row r="24" spans="1:30" x14ac:dyDescent="0.25">
      <c r="F24" s="16"/>
      <c r="G24" s="10">
        <v>18</v>
      </c>
      <c r="H24" s="30">
        <v>46175</v>
      </c>
      <c r="I24" s="10" t="s">
        <v>3</v>
      </c>
      <c r="J24" s="10">
        <v>1</v>
      </c>
      <c r="K24" s="3" t="s">
        <v>6</v>
      </c>
      <c r="L24" s="3">
        <v>8</v>
      </c>
      <c r="M24" s="10"/>
      <c r="N24" s="10">
        <v>1</v>
      </c>
      <c r="O24" s="10"/>
      <c r="P24" s="16"/>
      <c r="Q24" s="23"/>
      <c r="S24" s="6">
        <f>SUM(S19:S23)</f>
        <v>3</v>
      </c>
      <c r="T24" s="6">
        <f>SUM(T19:T23)</f>
        <v>18</v>
      </c>
      <c r="U24" s="6">
        <f>SUM(U19:U23)</f>
        <v>2</v>
      </c>
      <c r="V24" s="6">
        <f>SUM(V19:V23)</f>
        <v>130</v>
      </c>
      <c r="W24" s="6">
        <f>SUM(W19:W23)</f>
        <v>197</v>
      </c>
      <c r="X24" s="6">
        <f t="shared" si="1"/>
        <v>-67</v>
      </c>
    </row>
    <row r="25" spans="1:30" x14ac:dyDescent="0.25">
      <c r="F25" s="16"/>
      <c r="G25" s="10">
        <v>19</v>
      </c>
      <c r="H25" s="30">
        <v>46176</v>
      </c>
      <c r="I25" s="10" t="s">
        <v>4</v>
      </c>
      <c r="J25" s="10">
        <v>6</v>
      </c>
      <c r="K25" s="3" t="s">
        <v>8</v>
      </c>
      <c r="L25" s="3">
        <v>11</v>
      </c>
      <c r="M25" s="10"/>
      <c r="N25" s="10">
        <v>1</v>
      </c>
      <c r="O25" s="10"/>
      <c r="P25" s="16"/>
      <c r="Q25" s="23"/>
      <c r="S25" s="8"/>
      <c r="T25" s="8"/>
      <c r="U25" s="10"/>
    </row>
    <row r="26" spans="1:30" x14ac:dyDescent="0.25">
      <c r="F26" s="16"/>
      <c r="G26" s="10">
        <v>20</v>
      </c>
      <c r="H26" s="30">
        <v>46178</v>
      </c>
      <c r="I26" s="10" t="s">
        <v>7</v>
      </c>
      <c r="J26" s="10">
        <v>10</v>
      </c>
      <c r="K26" s="3" t="s">
        <v>4</v>
      </c>
      <c r="L26" s="3">
        <v>11</v>
      </c>
      <c r="M26" s="10"/>
      <c r="N26" s="10">
        <v>1</v>
      </c>
      <c r="O26" s="10"/>
      <c r="P26" s="16"/>
      <c r="Q26" s="23" t="s">
        <v>13</v>
      </c>
      <c r="R26" s="7" t="s">
        <v>3</v>
      </c>
      <c r="S26" s="8">
        <v>1</v>
      </c>
      <c r="T26" s="8">
        <v>4</v>
      </c>
      <c r="U26" s="10"/>
      <c r="V26" s="1">
        <v>26</v>
      </c>
      <c r="W26" s="1">
        <v>69</v>
      </c>
      <c r="X26" s="1">
        <f t="shared" ref="X26:X30" si="5">V26-W26</f>
        <v>-43</v>
      </c>
    </row>
    <row r="27" spans="1:30" x14ac:dyDescent="0.25">
      <c r="F27" s="16"/>
      <c r="G27" s="10">
        <v>21</v>
      </c>
      <c r="H27" s="30">
        <v>46179</v>
      </c>
      <c r="I27" s="10" t="s">
        <v>8</v>
      </c>
      <c r="J27" s="10">
        <v>9</v>
      </c>
      <c r="K27" s="3" t="s">
        <v>3</v>
      </c>
      <c r="L27" s="3">
        <v>11</v>
      </c>
      <c r="M27" s="10"/>
      <c r="N27" s="10">
        <v>1</v>
      </c>
      <c r="O27" s="10"/>
      <c r="P27" s="16"/>
      <c r="Q27" s="26"/>
      <c r="R27" s="7" t="s">
        <v>6</v>
      </c>
      <c r="S27" s="8"/>
      <c r="T27" s="8">
        <v>4</v>
      </c>
      <c r="U27" s="10"/>
      <c r="V27" s="1">
        <v>18</v>
      </c>
      <c r="W27" s="1">
        <v>39</v>
      </c>
      <c r="X27" s="1">
        <f t="shared" si="5"/>
        <v>-21</v>
      </c>
    </row>
    <row r="28" spans="1:30" x14ac:dyDescent="0.25">
      <c r="F28" s="16"/>
      <c r="G28" s="10">
        <v>22</v>
      </c>
      <c r="H28" s="30">
        <v>46180</v>
      </c>
      <c r="I28" s="10" t="s">
        <v>7</v>
      </c>
      <c r="J28" s="10">
        <v>7</v>
      </c>
      <c r="K28" s="3" t="s">
        <v>8</v>
      </c>
      <c r="L28" s="3">
        <v>11</v>
      </c>
      <c r="M28" s="10"/>
      <c r="N28" s="10">
        <v>1</v>
      </c>
      <c r="O28" s="10"/>
      <c r="P28" s="16"/>
      <c r="Q28" s="25"/>
      <c r="R28" s="7" t="s">
        <v>4</v>
      </c>
      <c r="S28" s="8">
        <v>3</v>
      </c>
      <c r="T28" s="8">
        <v>1</v>
      </c>
      <c r="U28" s="10">
        <v>1</v>
      </c>
      <c r="V28" s="1">
        <v>24</v>
      </c>
      <c r="W28" s="1">
        <v>37</v>
      </c>
      <c r="X28" s="1">
        <f t="shared" si="5"/>
        <v>-13</v>
      </c>
    </row>
    <row r="29" spans="1:30" x14ac:dyDescent="0.25">
      <c r="F29" s="16"/>
      <c r="G29" s="10">
        <v>23</v>
      </c>
      <c r="H29" s="30">
        <v>46180</v>
      </c>
      <c r="I29" s="3" t="s">
        <v>6</v>
      </c>
      <c r="J29" s="3">
        <v>18</v>
      </c>
      <c r="K29" s="10" t="s">
        <v>5</v>
      </c>
      <c r="L29" s="10">
        <v>16</v>
      </c>
      <c r="M29" s="10">
        <v>1</v>
      </c>
      <c r="N29" s="10"/>
      <c r="O29" s="10"/>
      <c r="P29" s="16"/>
      <c r="R29" s="7" t="s">
        <v>8</v>
      </c>
      <c r="S29" s="8">
        <v>2</v>
      </c>
      <c r="T29" s="8">
        <v>2</v>
      </c>
      <c r="U29" s="10"/>
      <c r="V29" s="1">
        <f>7+8+10+6</f>
        <v>31</v>
      </c>
      <c r="W29" s="1">
        <f>11+7+10+6</f>
        <v>34</v>
      </c>
      <c r="X29" s="1">
        <f t="shared" si="5"/>
        <v>-3</v>
      </c>
    </row>
    <row r="30" spans="1:30" x14ac:dyDescent="0.25">
      <c r="F30" s="16"/>
      <c r="G30" s="10">
        <v>24</v>
      </c>
      <c r="H30" s="30">
        <v>46182</v>
      </c>
      <c r="I30" s="10" t="s">
        <v>4</v>
      </c>
      <c r="J30" s="10">
        <v>1</v>
      </c>
      <c r="K30" s="3" t="s">
        <v>6</v>
      </c>
      <c r="L30" s="3">
        <v>4</v>
      </c>
      <c r="M30" s="10"/>
      <c r="N30" s="10">
        <v>1</v>
      </c>
      <c r="O30" s="10"/>
      <c r="P30" s="16"/>
      <c r="Q30" s="23"/>
      <c r="R30" s="7" t="s">
        <v>5</v>
      </c>
      <c r="S30" s="8"/>
      <c r="T30" s="8">
        <v>4</v>
      </c>
      <c r="U30" s="10"/>
      <c r="V30" s="1">
        <f>12+6+1+7</f>
        <v>26</v>
      </c>
      <c r="W30" s="1">
        <f>14+19+3+10</f>
        <v>46</v>
      </c>
      <c r="X30" s="1">
        <f t="shared" si="5"/>
        <v>-20</v>
      </c>
    </row>
    <row r="31" spans="1:30" x14ac:dyDescent="0.25">
      <c r="F31" s="16"/>
      <c r="G31" s="10">
        <v>25</v>
      </c>
      <c r="H31" s="30">
        <v>46186</v>
      </c>
      <c r="I31" s="10" t="s">
        <v>7</v>
      </c>
      <c r="J31" s="10">
        <v>8</v>
      </c>
      <c r="K31" s="3" t="s">
        <v>3</v>
      </c>
      <c r="L31" s="3">
        <v>18</v>
      </c>
      <c r="M31" s="10"/>
      <c r="N31" s="10">
        <v>1</v>
      </c>
      <c r="O31" s="10"/>
      <c r="P31" s="16"/>
      <c r="Q31" s="23"/>
      <c r="S31" s="6">
        <f>SUM(S26:S30)</f>
        <v>6</v>
      </c>
      <c r="T31" s="6">
        <f>SUM(T26:T30)</f>
        <v>15</v>
      </c>
      <c r="U31" s="6">
        <f>SUM(U26:U30)</f>
        <v>1</v>
      </c>
      <c r="V31" s="6">
        <f>SUM(V26:V30)</f>
        <v>125</v>
      </c>
      <c r="W31" s="6">
        <f>SUM(W26:W30)</f>
        <v>225</v>
      </c>
      <c r="X31" s="6">
        <f t="shared" si="1"/>
        <v>-100</v>
      </c>
    </row>
    <row r="32" spans="1:30" x14ac:dyDescent="0.25">
      <c r="F32" s="16"/>
      <c r="G32" s="10">
        <v>26</v>
      </c>
      <c r="H32" s="30">
        <v>46187</v>
      </c>
      <c r="I32" s="10" t="s">
        <v>8</v>
      </c>
      <c r="J32" s="10">
        <v>4</v>
      </c>
      <c r="K32" s="3" t="s">
        <v>5</v>
      </c>
      <c r="L32" s="3">
        <v>10</v>
      </c>
      <c r="M32" s="10"/>
      <c r="N32" s="10">
        <v>1</v>
      </c>
      <c r="O32" s="10"/>
      <c r="P32" s="16"/>
      <c r="Q32" s="23"/>
      <c r="S32" s="8"/>
      <c r="T32" s="8"/>
      <c r="U32" s="10"/>
    </row>
    <row r="33" spans="2:24" x14ac:dyDescent="0.25">
      <c r="F33" s="16"/>
      <c r="G33" s="10">
        <v>27</v>
      </c>
      <c r="H33" s="30">
        <v>46189</v>
      </c>
      <c r="I33" s="10" t="s">
        <v>4</v>
      </c>
      <c r="J33" s="10">
        <v>1</v>
      </c>
      <c r="K33" s="3" t="s">
        <v>6</v>
      </c>
      <c r="L33" s="3">
        <v>7</v>
      </c>
      <c r="M33" s="10"/>
      <c r="N33" s="10">
        <v>1</v>
      </c>
      <c r="O33" s="10"/>
      <c r="P33" s="16"/>
      <c r="Q33" s="23" t="s">
        <v>14</v>
      </c>
      <c r="R33" s="7" t="s">
        <v>3</v>
      </c>
      <c r="S33" s="8">
        <v>2</v>
      </c>
      <c r="T33" s="8">
        <v>1</v>
      </c>
      <c r="U33" s="10">
        <v>1</v>
      </c>
      <c r="V33" s="1">
        <v>34</v>
      </c>
      <c r="W33" s="1">
        <v>26</v>
      </c>
      <c r="X33" s="1">
        <f t="shared" ref="X33:X37" si="6">V33-W33</f>
        <v>8</v>
      </c>
    </row>
    <row r="34" spans="2:24" x14ac:dyDescent="0.25">
      <c r="F34" s="16"/>
      <c r="G34" s="10">
        <v>28</v>
      </c>
      <c r="H34" s="30">
        <v>46189</v>
      </c>
      <c r="I34" s="10" t="s">
        <v>3</v>
      </c>
      <c r="J34" s="10">
        <v>5</v>
      </c>
      <c r="K34" s="3" t="s">
        <v>7</v>
      </c>
      <c r="L34" s="3">
        <v>6</v>
      </c>
      <c r="M34" s="10"/>
      <c r="N34" s="10">
        <v>1</v>
      </c>
      <c r="O34" s="10"/>
      <c r="P34" s="16"/>
      <c r="Q34" s="23"/>
      <c r="R34" s="7" t="s">
        <v>6</v>
      </c>
      <c r="S34" s="8"/>
      <c r="T34" s="8">
        <v>4</v>
      </c>
      <c r="U34" s="8"/>
      <c r="V34" s="1">
        <v>20</v>
      </c>
      <c r="W34" s="1">
        <v>50</v>
      </c>
      <c r="X34" s="1">
        <f t="shared" si="6"/>
        <v>-30</v>
      </c>
    </row>
    <row r="35" spans="2:24" x14ac:dyDescent="0.25">
      <c r="F35" s="16"/>
      <c r="G35" s="10">
        <v>29</v>
      </c>
      <c r="H35" s="30">
        <v>46190</v>
      </c>
      <c r="I35" s="3" t="s">
        <v>5</v>
      </c>
      <c r="J35" s="3">
        <v>7</v>
      </c>
      <c r="K35" s="10" t="s">
        <v>8</v>
      </c>
      <c r="L35" s="10">
        <v>2</v>
      </c>
      <c r="M35" s="10">
        <v>1</v>
      </c>
      <c r="N35" s="10"/>
      <c r="O35" s="10"/>
      <c r="P35" s="16"/>
      <c r="Q35" s="23"/>
      <c r="R35" s="7" t="s">
        <v>4</v>
      </c>
      <c r="S35" s="8">
        <v>5</v>
      </c>
      <c r="T35" s="8"/>
      <c r="U35" s="10"/>
      <c r="V35" s="1">
        <v>39</v>
      </c>
      <c r="W35" s="1">
        <v>27</v>
      </c>
      <c r="X35" s="1">
        <f t="shared" si="6"/>
        <v>12</v>
      </c>
    </row>
    <row r="36" spans="2:24" x14ac:dyDescent="0.25">
      <c r="F36" s="16"/>
      <c r="G36" s="10">
        <v>30</v>
      </c>
      <c r="H36" s="30">
        <v>46190</v>
      </c>
      <c r="I36" s="3" t="s">
        <v>5</v>
      </c>
      <c r="J36" s="3">
        <v>11</v>
      </c>
      <c r="K36" s="10" t="s">
        <v>8</v>
      </c>
      <c r="L36" s="10">
        <v>0</v>
      </c>
      <c r="M36" s="10">
        <v>1</v>
      </c>
      <c r="N36" s="10"/>
      <c r="O36" s="10"/>
      <c r="P36" s="16"/>
      <c r="Q36" s="24"/>
      <c r="R36" s="7" t="s">
        <v>7</v>
      </c>
      <c r="S36" s="8">
        <v>2</v>
      </c>
      <c r="T36" s="8">
        <v>2</v>
      </c>
      <c r="U36" s="10"/>
      <c r="V36" s="1">
        <v>34</v>
      </c>
      <c r="W36" s="1">
        <v>31</v>
      </c>
      <c r="X36" s="1">
        <f t="shared" si="6"/>
        <v>3</v>
      </c>
    </row>
    <row r="37" spans="2:24" x14ac:dyDescent="0.25">
      <c r="F37" s="16"/>
      <c r="G37" s="10">
        <v>31</v>
      </c>
      <c r="H37" s="30">
        <v>46192</v>
      </c>
      <c r="I37" s="3" t="s">
        <v>6</v>
      </c>
      <c r="J37" s="3">
        <v>13</v>
      </c>
      <c r="K37" s="10" t="s">
        <v>4</v>
      </c>
      <c r="L37" s="10">
        <v>7</v>
      </c>
      <c r="M37" s="10">
        <v>1</v>
      </c>
      <c r="N37" s="10"/>
      <c r="O37" s="10"/>
      <c r="P37" s="16"/>
      <c r="R37" s="7" t="s">
        <v>5</v>
      </c>
      <c r="S37" s="8">
        <v>1</v>
      </c>
      <c r="T37" s="8">
        <v>4</v>
      </c>
      <c r="U37" s="10"/>
      <c r="V37" s="1">
        <f>12+4+7+11+8</f>
        <v>42</v>
      </c>
      <c r="W37" s="1">
        <f>4+10+7+11+18</f>
        <v>50</v>
      </c>
      <c r="X37" s="1">
        <f t="shared" si="6"/>
        <v>-8</v>
      </c>
    </row>
    <row r="38" spans="2:24" x14ac:dyDescent="0.25">
      <c r="F38" s="16"/>
      <c r="G38" s="10">
        <v>32</v>
      </c>
      <c r="H38" s="30">
        <v>46193</v>
      </c>
      <c r="I38" s="3" t="s">
        <v>6</v>
      </c>
      <c r="J38" s="3">
        <v>16</v>
      </c>
      <c r="K38" s="10" t="s">
        <v>7</v>
      </c>
      <c r="L38" s="10">
        <v>4</v>
      </c>
      <c r="M38" s="10">
        <v>1</v>
      </c>
      <c r="N38" s="10"/>
      <c r="O38" s="10"/>
      <c r="P38" s="16"/>
      <c r="Q38" s="23"/>
      <c r="S38" s="6">
        <f t="shared" ref="S38:X38" si="7">SUM(S33:S37)</f>
        <v>10</v>
      </c>
      <c r="T38" s="6">
        <f t="shared" si="7"/>
        <v>11</v>
      </c>
      <c r="U38" s="6">
        <f t="shared" si="7"/>
        <v>1</v>
      </c>
      <c r="V38" s="6">
        <f t="shared" si="7"/>
        <v>169</v>
      </c>
      <c r="W38" s="6">
        <f t="shared" si="7"/>
        <v>184</v>
      </c>
      <c r="X38" s="6">
        <f t="shared" si="7"/>
        <v>-15</v>
      </c>
    </row>
    <row r="39" spans="2:24" x14ac:dyDescent="0.25">
      <c r="F39" s="16"/>
      <c r="G39" s="10">
        <v>33</v>
      </c>
      <c r="H39" s="30">
        <v>46193</v>
      </c>
      <c r="I39" s="3" t="s">
        <v>5</v>
      </c>
      <c r="J39" s="3">
        <v>7</v>
      </c>
      <c r="K39" s="10" t="s">
        <v>3</v>
      </c>
      <c r="L39" s="10">
        <v>4</v>
      </c>
      <c r="M39" s="10">
        <v>1</v>
      </c>
      <c r="N39" s="10"/>
      <c r="O39" s="10"/>
      <c r="P39" s="16"/>
      <c r="Q39" s="23"/>
      <c r="S39" s="8"/>
      <c r="T39" s="8"/>
      <c r="U39" s="10"/>
    </row>
    <row r="40" spans="2:24" x14ac:dyDescent="0.25">
      <c r="B40" s="22"/>
      <c r="F40" s="16"/>
      <c r="G40" s="10">
        <v>34</v>
      </c>
      <c r="H40" s="30">
        <v>46194</v>
      </c>
      <c r="I40" s="10" t="s">
        <v>8</v>
      </c>
      <c r="J40" s="10">
        <v>8</v>
      </c>
      <c r="K40" s="3" t="s">
        <v>5</v>
      </c>
      <c r="L40" s="3">
        <v>18</v>
      </c>
      <c r="M40" s="10"/>
      <c r="N40" s="10">
        <v>1</v>
      </c>
      <c r="O40" s="10"/>
      <c r="P40" s="16"/>
      <c r="Q40" s="23" t="s">
        <v>15</v>
      </c>
      <c r="R40" s="7" t="s">
        <v>3</v>
      </c>
      <c r="S40" s="8">
        <v>3</v>
      </c>
      <c r="T40" s="8">
        <v>2</v>
      </c>
      <c r="U40" s="10"/>
      <c r="V40" s="1">
        <v>50</v>
      </c>
      <c r="W40" s="1">
        <v>38</v>
      </c>
      <c r="X40" s="1">
        <f t="shared" ref="X40:X44" si="8">V40-W40</f>
        <v>12</v>
      </c>
    </row>
    <row r="41" spans="2:24" x14ac:dyDescent="0.25">
      <c r="F41" s="16"/>
      <c r="G41" s="10">
        <v>35</v>
      </c>
      <c r="H41" s="30">
        <v>46201</v>
      </c>
      <c r="I41" s="10" t="s">
        <v>4</v>
      </c>
      <c r="J41" s="10">
        <v>6</v>
      </c>
      <c r="K41" s="3" t="s">
        <v>8</v>
      </c>
      <c r="L41" s="3">
        <v>7</v>
      </c>
      <c r="M41" s="10"/>
      <c r="N41" s="10">
        <v>1</v>
      </c>
      <c r="O41" s="10"/>
      <c r="P41" s="16"/>
      <c r="Q41" s="23"/>
      <c r="R41" s="7" t="s">
        <v>6</v>
      </c>
      <c r="S41" s="8">
        <v>1</v>
      </c>
      <c r="T41" s="8">
        <v>3</v>
      </c>
      <c r="U41" s="10"/>
      <c r="V41" s="1">
        <v>30</v>
      </c>
      <c r="W41" s="1">
        <v>46</v>
      </c>
      <c r="X41" s="1">
        <f t="shared" si="8"/>
        <v>-16</v>
      </c>
    </row>
    <row r="42" spans="2:24" x14ac:dyDescent="0.25">
      <c r="F42" s="16"/>
      <c r="G42" s="10">
        <v>36</v>
      </c>
      <c r="H42" s="30">
        <v>46201</v>
      </c>
      <c r="I42" s="10" t="s">
        <v>7</v>
      </c>
      <c r="J42" s="10">
        <v>1</v>
      </c>
      <c r="K42" s="3" t="s">
        <v>5</v>
      </c>
      <c r="L42" s="3">
        <v>3</v>
      </c>
      <c r="M42" s="27"/>
      <c r="N42" s="10">
        <v>1</v>
      </c>
      <c r="O42" s="10"/>
      <c r="P42" s="16"/>
      <c r="Q42" s="23"/>
      <c r="R42" s="7" t="s">
        <v>4</v>
      </c>
      <c r="S42" s="8">
        <v>2</v>
      </c>
      <c r="T42" s="8"/>
      <c r="U42" s="10">
        <v>1</v>
      </c>
      <c r="V42" s="1">
        <v>32</v>
      </c>
      <c r="W42" s="1">
        <v>17</v>
      </c>
      <c r="X42" s="1">
        <f t="shared" si="8"/>
        <v>15</v>
      </c>
    </row>
    <row r="43" spans="2:24" x14ac:dyDescent="0.25">
      <c r="F43" s="16"/>
      <c r="G43" s="10">
        <v>37</v>
      </c>
      <c r="H43" s="30">
        <v>46203</v>
      </c>
      <c r="I43" s="3" t="s">
        <v>4</v>
      </c>
      <c r="J43" s="3">
        <v>5</v>
      </c>
      <c r="K43" s="10" t="s">
        <v>6</v>
      </c>
      <c r="L43" s="10">
        <v>8</v>
      </c>
      <c r="M43" s="10">
        <v>1</v>
      </c>
      <c r="N43" s="10"/>
      <c r="O43" s="10"/>
      <c r="P43" s="16"/>
      <c r="Q43" s="23"/>
      <c r="R43" s="7" t="s">
        <v>7</v>
      </c>
      <c r="S43" s="10">
        <v>4</v>
      </c>
      <c r="T43" s="10"/>
      <c r="U43" s="10"/>
      <c r="V43" s="1">
        <v>46</v>
      </c>
      <c r="W43" s="1">
        <v>26</v>
      </c>
      <c r="X43" s="1">
        <f t="shared" si="8"/>
        <v>20</v>
      </c>
    </row>
    <row r="44" spans="2:24" x14ac:dyDescent="0.25">
      <c r="F44" s="16"/>
      <c r="G44" s="10">
        <v>38</v>
      </c>
      <c r="H44" s="30">
        <v>46203</v>
      </c>
      <c r="I44" s="10" t="s">
        <v>8</v>
      </c>
      <c r="J44" s="10">
        <v>7</v>
      </c>
      <c r="K44" s="3" t="s">
        <v>7</v>
      </c>
      <c r="L44" s="3">
        <v>8</v>
      </c>
      <c r="M44" s="10"/>
      <c r="N44" s="10">
        <v>1</v>
      </c>
      <c r="O44" s="10"/>
      <c r="P44" s="16"/>
      <c r="Q44" s="23"/>
      <c r="R44" s="7" t="s">
        <v>8</v>
      </c>
      <c r="S44" s="10">
        <v>4</v>
      </c>
      <c r="T44" s="10">
        <v>1</v>
      </c>
      <c r="U44" s="10"/>
      <c r="V44" s="1">
        <v>50</v>
      </c>
      <c r="W44" s="1">
        <v>42</v>
      </c>
      <c r="X44" s="1">
        <f t="shared" si="8"/>
        <v>8</v>
      </c>
    </row>
    <row r="45" spans="2:24" x14ac:dyDescent="0.25">
      <c r="F45" s="16"/>
      <c r="G45" s="10"/>
      <c r="H45" s="30"/>
      <c r="I45" s="10"/>
      <c r="J45" s="10"/>
      <c r="K45" s="3"/>
      <c r="L45" s="3"/>
      <c r="M45" s="2">
        <f>SUM(M24:M44)</f>
        <v>7</v>
      </c>
      <c r="N45" s="2">
        <f>SUM(N24:N44)</f>
        <v>14</v>
      </c>
      <c r="O45" s="2"/>
      <c r="P45" s="16"/>
      <c r="S45" s="6">
        <f>SUM(S40:S44)</f>
        <v>14</v>
      </c>
      <c r="T45" s="6">
        <f>SUM(T40:T44)</f>
        <v>6</v>
      </c>
      <c r="U45" s="6">
        <f>SUM(U40:U44)</f>
        <v>1</v>
      </c>
      <c r="V45" s="6">
        <f>SUM(V40:V44)</f>
        <v>208</v>
      </c>
      <c r="W45" s="6">
        <f>SUM(W40:W44)</f>
        <v>169</v>
      </c>
      <c r="X45" s="6">
        <f t="shared" si="1"/>
        <v>39</v>
      </c>
    </row>
    <row r="46" spans="2:24" x14ac:dyDescent="0.25">
      <c r="F46" s="16"/>
      <c r="G46" s="10"/>
      <c r="H46" s="30"/>
      <c r="I46" s="10"/>
      <c r="J46" s="10"/>
      <c r="K46" s="3"/>
      <c r="L46" s="3"/>
      <c r="M46" s="2"/>
      <c r="N46" s="2"/>
      <c r="O46" s="2"/>
      <c r="P46" s="16"/>
      <c r="Q46" s="23"/>
      <c r="S46" s="10"/>
      <c r="T46" s="10"/>
      <c r="U46" s="10"/>
    </row>
    <row r="47" spans="2:24" x14ac:dyDescent="0.25">
      <c r="F47" s="16"/>
      <c r="G47" s="10">
        <v>39</v>
      </c>
      <c r="H47" s="30">
        <v>46206</v>
      </c>
      <c r="I47" s="3" t="s">
        <v>8</v>
      </c>
      <c r="J47" s="3">
        <v>6</v>
      </c>
      <c r="K47" s="10" t="s">
        <v>4</v>
      </c>
      <c r="L47" s="10">
        <v>4</v>
      </c>
      <c r="M47" s="10">
        <v>1</v>
      </c>
      <c r="N47" s="10"/>
      <c r="O47" s="10"/>
      <c r="P47" s="16"/>
      <c r="Q47" s="23"/>
      <c r="S47" s="10"/>
      <c r="T47" s="10"/>
      <c r="U47" s="10"/>
    </row>
    <row r="48" spans="2:24" x14ac:dyDescent="0.25">
      <c r="F48" s="16"/>
      <c r="G48" s="10">
        <v>40</v>
      </c>
      <c r="H48" s="30">
        <v>46207</v>
      </c>
      <c r="I48" s="10" t="s">
        <v>7</v>
      </c>
      <c r="J48" s="10">
        <v>4</v>
      </c>
      <c r="K48" s="3" t="s">
        <v>3</v>
      </c>
      <c r="L48" s="3">
        <v>11</v>
      </c>
      <c r="M48" s="27"/>
      <c r="N48" s="10">
        <v>1</v>
      </c>
      <c r="O48" s="10"/>
      <c r="P48" s="16"/>
      <c r="Q48" s="23"/>
      <c r="S48" s="29"/>
      <c r="T48" s="29"/>
      <c r="U48" s="29"/>
      <c r="V48" s="29"/>
      <c r="W48" s="29"/>
      <c r="X48" s="29"/>
    </row>
    <row r="49" spans="6:24" x14ac:dyDescent="0.25">
      <c r="F49" s="16"/>
      <c r="G49" s="10">
        <v>41</v>
      </c>
      <c r="H49" s="30">
        <v>46208</v>
      </c>
      <c r="I49" s="10" t="s">
        <v>4</v>
      </c>
      <c r="J49" s="10">
        <v>6</v>
      </c>
      <c r="K49" s="3" t="s">
        <v>5</v>
      </c>
      <c r="L49" s="3">
        <v>11</v>
      </c>
      <c r="M49" s="10"/>
      <c r="N49" s="10">
        <v>1</v>
      </c>
      <c r="O49" s="10"/>
      <c r="P49" s="16"/>
      <c r="Q49" s="23"/>
      <c r="S49" s="10"/>
      <c r="T49" s="10"/>
      <c r="U49" s="10"/>
    </row>
    <row r="50" spans="6:24" x14ac:dyDescent="0.25">
      <c r="F50" s="16"/>
      <c r="G50" s="10">
        <v>42</v>
      </c>
      <c r="H50" s="30">
        <v>46210</v>
      </c>
      <c r="I50" s="10" t="s">
        <v>8</v>
      </c>
      <c r="J50" s="10">
        <v>4</v>
      </c>
      <c r="K50" s="3" t="s">
        <v>6</v>
      </c>
      <c r="L50" s="3">
        <v>9</v>
      </c>
      <c r="M50" s="10"/>
      <c r="N50" s="10">
        <v>1</v>
      </c>
      <c r="O50" s="10"/>
      <c r="P50" s="16"/>
      <c r="Q50" s="23"/>
      <c r="S50" s="10"/>
      <c r="T50" s="10"/>
      <c r="U50" s="10"/>
    </row>
    <row r="51" spans="6:24" x14ac:dyDescent="0.25">
      <c r="F51" s="16"/>
      <c r="G51" s="10">
        <v>43</v>
      </c>
      <c r="H51" s="30">
        <v>46210</v>
      </c>
      <c r="I51" s="3" t="s">
        <v>4</v>
      </c>
      <c r="J51" s="3">
        <v>12</v>
      </c>
      <c r="K51" s="10" t="s">
        <v>7</v>
      </c>
      <c r="L51" s="10">
        <v>0</v>
      </c>
      <c r="M51" s="10">
        <v>1</v>
      </c>
      <c r="N51" s="10"/>
      <c r="O51" s="10"/>
      <c r="P51" s="16"/>
      <c r="Q51" s="23"/>
      <c r="S51" s="10"/>
      <c r="T51" s="10"/>
      <c r="U51" s="10"/>
    </row>
    <row r="52" spans="6:24" x14ac:dyDescent="0.25">
      <c r="F52" s="16"/>
      <c r="G52" s="10">
        <v>44</v>
      </c>
      <c r="H52" s="30">
        <v>46213</v>
      </c>
      <c r="I52" s="3" t="s">
        <v>3</v>
      </c>
      <c r="J52" s="3">
        <v>11</v>
      </c>
      <c r="K52" s="10" t="s">
        <v>4</v>
      </c>
      <c r="L52" s="10">
        <v>1</v>
      </c>
      <c r="M52" s="10">
        <v>1</v>
      </c>
      <c r="N52" s="10"/>
      <c r="O52" s="10"/>
      <c r="P52" s="16"/>
      <c r="Q52" s="26"/>
      <c r="R52" s="11"/>
      <c r="S52" s="10"/>
      <c r="T52" s="10"/>
      <c r="U52" s="10"/>
    </row>
    <row r="53" spans="6:24" x14ac:dyDescent="0.25">
      <c r="F53" s="16"/>
      <c r="G53" s="10">
        <v>45</v>
      </c>
      <c r="H53" s="30">
        <v>46215</v>
      </c>
      <c r="I53" s="10" t="s">
        <v>6</v>
      </c>
      <c r="J53" s="10">
        <v>5</v>
      </c>
      <c r="K53" s="3" t="s">
        <v>5</v>
      </c>
      <c r="L53" s="3">
        <v>7</v>
      </c>
      <c r="M53" s="10"/>
      <c r="N53" s="10">
        <v>1</v>
      </c>
      <c r="O53" s="10"/>
      <c r="P53" s="16"/>
      <c r="Q53" s="26"/>
      <c r="S53" s="28"/>
      <c r="T53" s="28"/>
      <c r="U53" s="28"/>
      <c r="V53" s="28"/>
      <c r="W53" s="28"/>
      <c r="X53" s="28"/>
    </row>
    <row r="54" spans="6:24" x14ac:dyDescent="0.25">
      <c r="F54" s="16"/>
      <c r="G54" s="10">
        <v>46</v>
      </c>
      <c r="H54" s="30">
        <v>46217</v>
      </c>
      <c r="I54" s="3" t="s">
        <v>5</v>
      </c>
      <c r="J54" s="3">
        <v>10</v>
      </c>
      <c r="K54" s="10" t="s">
        <v>7</v>
      </c>
      <c r="L54" s="10">
        <v>7</v>
      </c>
      <c r="M54" s="10">
        <v>1</v>
      </c>
      <c r="N54" s="10"/>
      <c r="O54" s="10"/>
      <c r="P54" s="16"/>
      <c r="Q54" s="25"/>
      <c r="R54" s="5"/>
    </row>
    <row r="55" spans="6:24" x14ac:dyDescent="0.25">
      <c r="F55" s="16"/>
      <c r="G55" s="10">
        <v>47</v>
      </c>
      <c r="H55" s="30">
        <v>46220</v>
      </c>
      <c r="I55" s="10" t="s">
        <v>4</v>
      </c>
      <c r="J55" s="10">
        <v>9</v>
      </c>
      <c r="K55" s="3" t="s">
        <v>7</v>
      </c>
      <c r="L55" s="3">
        <v>12</v>
      </c>
      <c r="M55" s="10"/>
      <c r="N55" s="10">
        <v>1</v>
      </c>
      <c r="O55" s="10"/>
      <c r="P55" s="16"/>
      <c r="Q55" s="25"/>
      <c r="U55" s="5"/>
      <c r="V55" s="5"/>
      <c r="W55" s="5"/>
      <c r="X55" s="5"/>
    </row>
    <row r="56" spans="6:24" x14ac:dyDescent="0.25">
      <c r="F56" s="16"/>
      <c r="G56" s="10">
        <v>48</v>
      </c>
      <c r="H56" s="30">
        <v>46221</v>
      </c>
      <c r="I56" s="3" t="s">
        <v>8</v>
      </c>
      <c r="J56" s="3">
        <v>6</v>
      </c>
      <c r="K56" s="10" t="s">
        <v>3</v>
      </c>
      <c r="L56" s="10">
        <v>3</v>
      </c>
      <c r="M56" s="10">
        <v>1</v>
      </c>
      <c r="N56" s="10"/>
      <c r="O56" s="10"/>
      <c r="P56" s="16"/>
      <c r="Q56" s="25"/>
      <c r="U56" s="5"/>
      <c r="V56" s="5"/>
      <c r="W56" s="5"/>
      <c r="X56" s="5"/>
    </row>
    <row r="57" spans="6:24" x14ac:dyDescent="0.25">
      <c r="F57" s="16"/>
      <c r="G57" s="10">
        <v>49</v>
      </c>
      <c r="H57" s="30">
        <v>46222</v>
      </c>
      <c r="I57" s="3" t="s">
        <v>6</v>
      </c>
      <c r="J57" s="3">
        <v>11</v>
      </c>
      <c r="K57" s="10" t="s">
        <v>5</v>
      </c>
      <c r="L57" s="10">
        <v>5</v>
      </c>
      <c r="M57" s="10">
        <v>1</v>
      </c>
      <c r="N57" s="10"/>
      <c r="O57" s="10"/>
      <c r="P57" s="16"/>
      <c r="Q57" s="25"/>
      <c r="U57" s="5"/>
      <c r="V57" s="5"/>
      <c r="W57" s="5"/>
    </row>
    <row r="58" spans="6:24" x14ac:dyDescent="0.25">
      <c r="F58" s="16"/>
      <c r="G58" s="10">
        <v>50</v>
      </c>
      <c r="H58" s="30">
        <v>46227</v>
      </c>
      <c r="I58" s="3" t="s">
        <v>3</v>
      </c>
      <c r="J58" s="3">
        <v>14</v>
      </c>
      <c r="K58" s="10" t="s">
        <v>4</v>
      </c>
      <c r="L58" s="10">
        <v>8</v>
      </c>
      <c r="M58" s="10">
        <v>1</v>
      </c>
      <c r="N58" s="10"/>
      <c r="O58" s="10"/>
      <c r="P58" s="16"/>
      <c r="Q58" s="25"/>
    </row>
    <row r="59" spans="6:24" x14ac:dyDescent="0.25">
      <c r="F59" s="16"/>
      <c r="G59" s="10">
        <v>51</v>
      </c>
      <c r="H59" s="30">
        <v>46228</v>
      </c>
      <c r="I59" s="3" t="s">
        <v>5</v>
      </c>
      <c r="J59" s="3">
        <v>15</v>
      </c>
      <c r="K59" s="10" t="s">
        <v>3</v>
      </c>
      <c r="L59" s="10">
        <v>4</v>
      </c>
      <c r="M59" s="10">
        <v>1</v>
      </c>
      <c r="N59" s="10"/>
      <c r="O59" s="10"/>
      <c r="P59" s="16"/>
      <c r="Q59" s="25"/>
    </row>
    <row r="60" spans="6:24" x14ac:dyDescent="0.25">
      <c r="F60" s="16"/>
      <c r="G60" s="10">
        <v>52</v>
      </c>
      <c r="H60" s="30">
        <v>46231</v>
      </c>
      <c r="I60" s="10" t="s">
        <v>7</v>
      </c>
      <c r="J60" s="10">
        <v>1</v>
      </c>
      <c r="K60" s="3" t="s">
        <v>6</v>
      </c>
      <c r="L60" s="3">
        <v>11</v>
      </c>
      <c r="M60" s="10"/>
      <c r="N60" s="10">
        <v>1</v>
      </c>
      <c r="O60" s="10"/>
      <c r="P60" s="16"/>
      <c r="Q60" s="10"/>
    </row>
    <row r="61" spans="6:24" x14ac:dyDescent="0.25">
      <c r="F61" s="16"/>
      <c r="G61" s="10">
        <v>53</v>
      </c>
      <c r="H61" s="30">
        <v>46231</v>
      </c>
      <c r="I61" s="10" t="s">
        <v>7</v>
      </c>
      <c r="J61" s="10">
        <v>1</v>
      </c>
      <c r="K61" s="3" t="s">
        <v>6</v>
      </c>
      <c r="L61" s="3">
        <v>8</v>
      </c>
      <c r="M61" s="10"/>
      <c r="N61" s="10">
        <v>1</v>
      </c>
      <c r="O61" s="10"/>
      <c r="P61" s="16"/>
      <c r="Q61" s="10"/>
    </row>
    <row r="62" spans="6:24" x14ac:dyDescent="0.25">
      <c r="F62" s="16"/>
      <c r="G62" s="10">
        <v>54</v>
      </c>
      <c r="H62" s="30">
        <v>46234</v>
      </c>
      <c r="I62" s="10" t="s">
        <v>5</v>
      </c>
      <c r="J62" s="10">
        <v>8</v>
      </c>
      <c r="K62" s="3" t="s">
        <v>7</v>
      </c>
      <c r="L62" s="3">
        <v>9</v>
      </c>
      <c r="M62" s="10"/>
      <c r="N62" s="10">
        <v>1</v>
      </c>
      <c r="O62" s="10"/>
      <c r="P62" s="16"/>
    </row>
    <row r="63" spans="6:24" x14ac:dyDescent="0.25">
      <c r="F63" s="16"/>
      <c r="G63" s="10">
        <v>55</v>
      </c>
      <c r="H63" s="30">
        <v>46234</v>
      </c>
      <c r="I63" s="3" t="s">
        <v>8</v>
      </c>
      <c r="J63" s="3">
        <v>7</v>
      </c>
      <c r="K63" s="10" t="s">
        <v>4</v>
      </c>
      <c r="L63" s="10">
        <v>5</v>
      </c>
      <c r="M63" s="10">
        <v>1</v>
      </c>
      <c r="N63" s="10"/>
      <c r="O63" s="10"/>
      <c r="P63" s="16"/>
    </row>
    <row r="64" spans="6:24" x14ac:dyDescent="0.25">
      <c r="F64" s="16"/>
      <c r="G64" s="10"/>
      <c r="H64" s="30"/>
      <c r="I64" s="10"/>
      <c r="J64" s="10"/>
      <c r="K64" s="10"/>
      <c r="L64" s="10"/>
      <c r="M64" s="2">
        <f>SUM(M47:M63)</f>
        <v>9</v>
      </c>
      <c r="N64" s="2">
        <f>SUM(N47:N63)</f>
        <v>8</v>
      </c>
      <c r="O64" s="10"/>
      <c r="P64" s="16"/>
    </row>
    <row r="65" spans="6:16" x14ac:dyDescent="0.25">
      <c r="F65" s="16"/>
      <c r="G65" s="10"/>
      <c r="H65" s="30"/>
      <c r="I65" s="10"/>
      <c r="J65" s="10"/>
      <c r="K65" s="10"/>
      <c r="L65" s="10"/>
      <c r="M65" s="2"/>
      <c r="N65" s="2"/>
      <c r="O65" s="10"/>
      <c r="P65" s="16"/>
    </row>
    <row r="66" spans="6:16" x14ac:dyDescent="0.25">
      <c r="F66" s="16"/>
      <c r="G66" s="10">
        <v>56</v>
      </c>
      <c r="H66" s="30">
        <v>46236</v>
      </c>
      <c r="I66" s="10" t="s">
        <v>7</v>
      </c>
      <c r="J66" s="10">
        <v>7</v>
      </c>
      <c r="K66" s="3" t="s">
        <v>8</v>
      </c>
      <c r="L66" s="3">
        <v>10</v>
      </c>
      <c r="M66" s="10"/>
      <c r="N66" s="10">
        <v>1</v>
      </c>
      <c r="O66" s="10"/>
      <c r="P66" s="16"/>
    </row>
    <row r="67" spans="6:16" x14ac:dyDescent="0.25">
      <c r="F67" s="16"/>
      <c r="G67" s="10">
        <v>57</v>
      </c>
      <c r="H67" s="30">
        <v>46242</v>
      </c>
      <c r="I67" s="10" t="s">
        <v>8</v>
      </c>
      <c r="J67" s="10">
        <v>6</v>
      </c>
      <c r="K67" s="3" t="s">
        <v>7</v>
      </c>
      <c r="L67" s="3">
        <v>7</v>
      </c>
      <c r="M67" s="10"/>
      <c r="N67" s="10">
        <v>1</v>
      </c>
      <c r="O67" s="10"/>
      <c r="P67" s="16"/>
    </row>
    <row r="68" spans="6:16" x14ac:dyDescent="0.25">
      <c r="F68" s="16"/>
      <c r="G68" s="10">
        <v>58</v>
      </c>
      <c r="H68" s="30">
        <v>46243</v>
      </c>
      <c r="I68" s="3" t="s">
        <v>6</v>
      </c>
      <c r="J68" s="3">
        <v>7</v>
      </c>
      <c r="K68" s="10" t="s">
        <v>8</v>
      </c>
      <c r="L68" s="10">
        <v>1</v>
      </c>
      <c r="M68" s="10">
        <v>1</v>
      </c>
      <c r="N68" s="10"/>
      <c r="O68" s="10"/>
      <c r="P68" s="16"/>
    </row>
    <row r="69" spans="6:16" x14ac:dyDescent="0.25">
      <c r="F69" s="16"/>
      <c r="G69" s="10">
        <v>59</v>
      </c>
      <c r="H69" s="30">
        <v>46243</v>
      </c>
      <c r="I69" s="10" t="s">
        <v>3</v>
      </c>
      <c r="J69" s="10">
        <v>5</v>
      </c>
      <c r="K69" s="3" t="s">
        <v>5</v>
      </c>
      <c r="L69" s="3">
        <v>17</v>
      </c>
      <c r="M69" s="10"/>
      <c r="N69" s="10">
        <v>1</v>
      </c>
      <c r="O69" s="10"/>
      <c r="P69" s="16"/>
    </row>
    <row r="70" spans="6:16" x14ac:dyDescent="0.25">
      <c r="F70" s="16"/>
      <c r="G70" s="10">
        <v>60</v>
      </c>
      <c r="H70" s="30">
        <v>46244</v>
      </c>
      <c r="I70" s="10" t="s">
        <v>4</v>
      </c>
      <c r="J70" s="10">
        <v>3</v>
      </c>
      <c r="K70" s="3" t="s">
        <v>3</v>
      </c>
      <c r="L70" s="3">
        <v>13</v>
      </c>
      <c r="M70" s="10"/>
      <c r="N70" s="10">
        <v>1</v>
      </c>
      <c r="O70" s="10"/>
      <c r="P70" s="18"/>
    </row>
    <row r="71" spans="6:16" x14ac:dyDescent="0.25">
      <c r="F71" s="16"/>
      <c r="G71" s="10">
        <v>61</v>
      </c>
      <c r="H71" s="30">
        <v>46245</v>
      </c>
      <c r="I71" s="3" t="s">
        <v>3</v>
      </c>
      <c r="J71" s="3">
        <v>21</v>
      </c>
      <c r="K71" s="10" t="s">
        <v>7</v>
      </c>
      <c r="L71" s="10">
        <v>4</v>
      </c>
      <c r="M71" s="10">
        <v>1</v>
      </c>
      <c r="N71" s="10"/>
      <c r="O71" s="10"/>
      <c r="P71" s="16"/>
    </row>
    <row r="72" spans="6:16" x14ac:dyDescent="0.25">
      <c r="F72" s="16"/>
      <c r="G72" s="10">
        <v>62</v>
      </c>
      <c r="H72" s="30">
        <v>46246</v>
      </c>
      <c r="I72" s="10" t="s">
        <v>4</v>
      </c>
      <c r="J72" s="10">
        <v>6</v>
      </c>
      <c r="K72" s="3" t="s">
        <v>8</v>
      </c>
      <c r="L72" s="3">
        <v>8</v>
      </c>
      <c r="M72" s="10"/>
      <c r="N72" s="10">
        <v>1</v>
      </c>
      <c r="O72" s="10"/>
      <c r="P72" s="16"/>
    </row>
    <row r="73" spans="6:16" x14ac:dyDescent="0.25">
      <c r="F73" s="16"/>
      <c r="G73" s="10">
        <v>63</v>
      </c>
      <c r="H73" s="30">
        <v>46248</v>
      </c>
      <c r="I73" s="3" t="s">
        <v>5</v>
      </c>
      <c r="J73" s="3">
        <v>15</v>
      </c>
      <c r="K73" s="10" t="s">
        <v>4</v>
      </c>
      <c r="L73" s="10">
        <v>5</v>
      </c>
      <c r="M73" s="10">
        <v>1</v>
      </c>
      <c r="N73" s="10"/>
      <c r="O73" s="10"/>
      <c r="P73" s="16"/>
    </row>
    <row r="74" spans="6:16" x14ac:dyDescent="0.25">
      <c r="F74" s="16"/>
      <c r="G74" s="10">
        <v>64</v>
      </c>
      <c r="H74" s="30">
        <v>46248</v>
      </c>
      <c r="I74" s="31" t="s">
        <v>5</v>
      </c>
      <c r="J74" s="31">
        <v>6</v>
      </c>
      <c r="K74" s="31" t="s">
        <v>4</v>
      </c>
      <c r="L74" s="31">
        <v>6</v>
      </c>
      <c r="M74" s="10"/>
      <c r="N74" s="10"/>
      <c r="O74" s="10">
        <v>1</v>
      </c>
      <c r="P74" s="16"/>
    </row>
    <row r="75" spans="6:16" x14ac:dyDescent="0.25">
      <c r="F75" s="16"/>
      <c r="G75" s="10">
        <v>65</v>
      </c>
      <c r="H75" s="30">
        <v>46250</v>
      </c>
      <c r="I75" s="3" t="s">
        <v>3</v>
      </c>
      <c r="J75" s="3">
        <v>14</v>
      </c>
      <c r="K75" s="10" t="s">
        <v>5</v>
      </c>
      <c r="L75" s="10">
        <v>4</v>
      </c>
      <c r="M75" s="10">
        <v>1</v>
      </c>
      <c r="N75" s="10"/>
      <c r="O75" s="10"/>
      <c r="P75" s="16"/>
    </row>
    <row r="76" spans="6:16" x14ac:dyDescent="0.25">
      <c r="F76" s="16"/>
      <c r="G76" s="10"/>
      <c r="H76" s="30"/>
      <c r="I76" s="10"/>
      <c r="J76" s="10"/>
      <c r="K76" s="10"/>
      <c r="L76" s="10"/>
      <c r="M76" s="2">
        <f>SUM(M66:M75)</f>
        <v>4</v>
      </c>
      <c r="N76" s="2">
        <f t="shared" ref="N76:O76" si="9">SUM(N66:N75)</f>
        <v>5</v>
      </c>
      <c r="O76" s="2">
        <f t="shared" si="9"/>
        <v>1</v>
      </c>
      <c r="P76" s="16"/>
    </row>
    <row r="77" spans="6:16" x14ac:dyDescent="0.25">
      <c r="F77" s="16"/>
      <c r="G77" s="10"/>
      <c r="H77" s="30"/>
      <c r="I77" s="10"/>
      <c r="J77" s="10"/>
      <c r="K77" s="10"/>
      <c r="L77" s="10"/>
      <c r="M77" s="10"/>
      <c r="N77" s="10"/>
      <c r="O77" s="10"/>
      <c r="P77" s="16"/>
    </row>
    <row r="78" spans="6:16" x14ac:dyDescent="0.25">
      <c r="F78" s="16"/>
      <c r="G78" s="10"/>
      <c r="H78" s="30"/>
      <c r="I78" s="10"/>
      <c r="J78" s="10"/>
      <c r="K78" s="10"/>
      <c r="L78" s="10"/>
      <c r="M78" s="6">
        <f>M22+M45+M64+M76</f>
        <v>29</v>
      </c>
      <c r="N78" s="6">
        <f>N22+N45+N64+N76</f>
        <v>33</v>
      </c>
      <c r="O78" s="34">
        <f>O22+O45+O64+O76</f>
        <v>3</v>
      </c>
    </row>
    <row r="79" spans="6:16" x14ac:dyDescent="0.25">
      <c r="G79" s="10"/>
      <c r="H79" s="30"/>
      <c r="I79" s="10"/>
      <c r="J79" s="10"/>
      <c r="K79" s="10"/>
      <c r="L79" s="10"/>
      <c r="M79" s="10"/>
      <c r="N79" s="10"/>
      <c r="O79" s="10"/>
    </row>
    <row r="80" spans="6:16" x14ac:dyDescent="0.25">
      <c r="G80" s="10"/>
      <c r="H80" s="30"/>
      <c r="I80" s="10"/>
      <c r="J80" s="10"/>
      <c r="K80" s="10"/>
      <c r="L80" s="10"/>
      <c r="M80" s="10"/>
      <c r="N80" s="10"/>
      <c r="O80" s="10"/>
    </row>
    <row r="81" spans="7:15" x14ac:dyDescent="0.25">
      <c r="G81" s="10"/>
      <c r="I81" s="10"/>
      <c r="J81" s="10"/>
      <c r="K81" s="10"/>
      <c r="L81" s="10"/>
      <c r="M81" s="10"/>
      <c r="N81" s="10"/>
      <c r="O81" s="10"/>
    </row>
    <row r="82" spans="7:15" x14ac:dyDescent="0.25">
      <c r="G82" s="10"/>
      <c r="H82" s="30"/>
      <c r="I82" s="10"/>
      <c r="J82" s="10"/>
      <c r="K82" s="10"/>
      <c r="L82" s="10"/>
      <c r="M82" s="10"/>
      <c r="N82" s="10"/>
      <c r="O82" s="10"/>
    </row>
    <row r="83" spans="7:15" x14ac:dyDescent="0.25">
      <c r="G83" s="10"/>
      <c r="H83" s="32"/>
      <c r="I83" s="10"/>
      <c r="J83" s="10"/>
      <c r="K83" s="10"/>
      <c r="L83" s="10"/>
      <c r="M83" s="10"/>
      <c r="N83" s="10"/>
      <c r="O83" s="10"/>
    </row>
    <row r="84" spans="7:15" x14ac:dyDescent="0.25">
      <c r="G84" s="10"/>
      <c r="H84" s="32"/>
      <c r="I84" s="10"/>
      <c r="J84" s="10"/>
      <c r="K84" s="10"/>
      <c r="L84" s="10"/>
      <c r="M84" s="10"/>
      <c r="N84" s="10"/>
      <c r="O84" s="10"/>
    </row>
    <row r="85" spans="7:15" x14ac:dyDescent="0.25">
      <c r="G85" s="10"/>
      <c r="H85" s="32"/>
      <c r="I85" s="10"/>
      <c r="J85" s="10"/>
      <c r="K85" s="10"/>
      <c r="L85" s="10"/>
      <c r="M85" s="10"/>
      <c r="N85" s="10"/>
      <c r="O85" s="10"/>
    </row>
    <row r="86" spans="7:15" x14ac:dyDescent="0.25">
      <c r="G86" s="10"/>
      <c r="H86" s="30"/>
      <c r="I86" s="10"/>
      <c r="J86" s="10"/>
      <c r="K86" s="10"/>
      <c r="L86" s="10"/>
      <c r="M86" s="10"/>
      <c r="N86" s="10"/>
      <c r="O86" s="10"/>
    </row>
    <row r="87" spans="7:15" x14ac:dyDescent="0.25">
      <c r="G87" s="10"/>
      <c r="H87" s="30"/>
      <c r="I87" s="10"/>
      <c r="J87" s="10"/>
      <c r="K87" s="10"/>
      <c r="L87" s="10"/>
      <c r="M87" s="8"/>
      <c r="N87" s="8"/>
      <c r="O87" s="10"/>
    </row>
    <row r="88" spans="7:15" x14ac:dyDescent="0.25">
      <c r="G88" s="10"/>
      <c r="H88" s="30"/>
      <c r="I88" s="10"/>
      <c r="J88" s="10"/>
      <c r="K88" s="10"/>
      <c r="L88" s="10"/>
      <c r="M88" s="8"/>
      <c r="N88" s="8"/>
      <c r="O88" s="8"/>
    </row>
    <row r="89" spans="7:15" x14ac:dyDescent="0.25">
      <c r="G89" s="10"/>
      <c r="H89" s="30"/>
    </row>
    <row r="90" spans="7:15" x14ac:dyDescent="0.25">
      <c r="G90" s="10"/>
      <c r="H90" s="30"/>
    </row>
    <row r="91" spans="7:15" x14ac:dyDescent="0.25">
      <c r="G91" s="10"/>
      <c r="H91" s="30"/>
    </row>
    <row r="92" spans="7:15" x14ac:dyDescent="0.25">
      <c r="G92" s="10"/>
      <c r="H92" s="30"/>
      <c r="I92" s="10"/>
      <c r="J92" s="10"/>
      <c r="K92" s="33"/>
    </row>
    <row r="93" spans="7:15" x14ac:dyDescent="0.25">
      <c r="G93" s="10"/>
      <c r="H93" s="30"/>
      <c r="I93" s="10"/>
      <c r="J93" s="10"/>
    </row>
    <row r="94" spans="7:15" x14ac:dyDescent="0.25">
      <c r="H94" s="30"/>
      <c r="I94" s="10"/>
      <c r="J94" s="10"/>
    </row>
    <row r="95" spans="7:15" x14ac:dyDescent="0.25">
      <c r="H95" s="30"/>
      <c r="I95" s="10"/>
      <c r="J95" s="10"/>
    </row>
    <row r="96" spans="7:15" x14ac:dyDescent="0.25">
      <c r="H96" s="30"/>
    </row>
  </sheetData>
  <phoneticPr fontId="9" type="noConversion"/>
  <pageMargins left="0.70866141732283472" right="0.70866141732283472" top="0.74803149606299213" bottom="0.74803149606299213" header="0.31496062992125984" footer="0.31496062992125984"/>
  <pageSetup scale="4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OLD 2025 COBA Schedule</vt:lpstr>
      <vt:lpstr>2023 COBA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Burke</dc:creator>
  <cp:lastModifiedBy>Steve Burke</cp:lastModifiedBy>
  <cp:lastPrinted>2025-06-25T15:36:58Z</cp:lastPrinted>
  <dcterms:created xsi:type="dcterms:W3CDTF">2024-05-13T21:35:32Z</dcterms:created>
  <dcterms:modified xsi:type="dcterms:W3CDTF">2026-07-07T03:59:29Z</dcterms:modified>
</cp:coreProperties>
</file>