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Misc\Baseball\Kids Baseball\Mike's Baseball\Website\2023\2023 Tournaments\"/>
    </mc:Choice>
  </mc:AlternateContent>
  <xr:revisionPtr revIDLastSave="0" documentId="13_ncr:1_{2839347C-F780-4F76-B41F-3FB4D06F9EF7}" xr6:coauthVersionLast="47" xr6:coauthVersionMax="47" xr10:uidLastSave="{00000000-0000-0000-0000-000000000000}"/>
  <bookViews>
    <workbookView xWindow="-120" yWindow="-120" windowWidth="29040" windowHeight="15720" xr2:uid="{9A86FFA9-F1DA-42E1-A78E-8D12ED3FCE0E}"/>
  </bookViews>
  <sheets>
    <sheet name="Tournament Batting" sheetId="1" r:id="rId1"/>
    <sheet name="Tournament Pitching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7" i="1" l="1"/>
  <c r="E137" i="1"/>
  <c r="F137" i="1"/>
  <c r="G137" i="1"/>
  <c r="X137" i="1" s="1"/>
  <c r="H137" i="1"/>
  <c r="I137" i="1"/>
  <c r="V137" i="1" s="1"/>
  <c r="J137" i="1"/>
  <c r="K137" i="1"/>
  <c r="K138" i="1" s="1"/>
  <c r="L137" i="1"/>
  <c r="L138" i="1" s="1"/>
  <c r="M137" i="1"/>
  <c r="U137" i="1" s="1"/>
  <c r="N137" i="1"/>
  <c r="N138" i="1" s="1"/>
  <c r="O137" i="1"/>
  <c r="O138" i="1" s="1"/>
  <c r="P137" i="1"/>
  <c r="Q137" i="1"/>
  <c r="R137" i="1"/>
  <c r="S137" i="1"/>
  <c r="T137" i="1"/>
  <c r="C137" i="1"/>
  <c r="D138" i="1"/>
  <c r="E138" i="1"/>
  <c r="G138" i="1"/>
  <c r="H138" i="1"/>
  <c r="I138" i="1"/>
  <c r="P138" i="1"/>
  <c r="T138" i="1"/>
  <c r="C138" i="1"/>
  <c r="U120" i="1"/>
  <c r="V120" i="1"/>
  <c r="W120" i="1" s="1"/>
  <c r="X120" i="1"/>
  <c r="U101" i="1"/>
  <c r="V101" i="1"/>
  <c r="X101" i="1"/>
  <c r="G95" i="1"/>
  <c r="H95" i="1"/>
  <c r="I95" i="1"/>
  <c r="J95" i="1"/>
  <c r="K95" i="1"/>
  <c r="L95" i="1"/>
  <c r="M95" i="1"/>
  <c r="N95" i="1"/>
  <c r="O95" i="1"/>
  <c r="S95" i="1"/>
  <c r="T95" i="1"/>
  <c r="F87" i="1"/>
  <c r="J87" i="1"/>
  <c r="K87" i="1"/>
  <c r="N87" i="1"/>
  <c r="O87" i="1"/>
  <c r="G79" i="1"/>
  <c r="H79" i="1"/>
  <c r="I79" i="1"/>
  <c r="J79" i="1"/>
  <c r="K79" i="1"/>
  <c r="L79" i="1"/>
  <c r="M79" i="1"/>
  <c r="N79" i="1"/>
  <c r="O79" i="1"/>
  <c r="T79" i="1"/>
  <c r="C79" i="1"/>
  <c r="U70" i="1"/>
  <c r="V70" i="1"/>
  <c r="X70" i="1"/>
  <c r="U63" i="1"/>
  <c r="V63" i="1"/>
  <c r="X63" i="1"/>
  <c r="U53" i="1"/>
  <c r="V53" i="1"/>
  <c r="X53" i="1"/>
  <c r="U23" i="1"/>
  <c r="V23" i="1"/>
  <c r="X23" i="1"/>
  <c r="U46" i="1"/>
  <c r="V46" i="1"/>
  <c r="X46" i="1"/>
  <c r="U38" i="1"/>
  <c r="V38" i="1"/>
  <c r="X38" i="1"/>
  <c r="D47" i="1"/>
  <c r="E47" i="1"/>
  <c r="L47" i="1"/>
  <c r="M47" i="1"/>
  <c r="N47" i="1"/>
  <c r="O47" i="1"/>
  <c r="P47" i="1"/>
  <c r="Q47" i="1"/>
  <c r="C47" i="1"/>
  <c r="J32" i="1"/>
  <c r="K32" i="1"/>
  <c r="L32" i="1"/>
  <c r="M32" i="1"/>
  <c r="N32" i="1"/>
  <c r="O32" i="1"/>
  <c r="L24" i="1"/>
  <c r="M24" i="1"/>
  <c r="N24" i="1"/>
  <c r="O24" i="1"/>
  <c r="C24" i="1"/>
  <c r="U15" i="1"/>
  <c r="V15" i="1"/>
  <c r="X15" i="1"/>
  <c r="I9" i="1"/>
  <c r="M9" i="1"/>
  <c r="N9" i="1"/>
  <c r="O9" i="1"/>
  <c r="E54" i="1"/>
  <c r="D54" i="1"/>
  <c r="C54" i="1"/>
  <c r="E102" i="1"/>
  <c r="D102" i="1"/>
  <c r="C102" i="1"/>
  <c r="F47" i="1"/>
  <c r="G47" i="1"/>
  <c r="H47" i="1"/>
  <c r="I47" i="1"/>
  <c r="J47" i="1"/>
  <c r="K47" i="1"/>
  <c r="R47" i="1"/>
  <c r="S47" i="1"/>
  <c r="T47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C39" i="1"/>
  <c r="C9" i="5"/>
  <c r="C17" i="5"/>
  <c r="C25" i="5"/>
  <c r="C33" i="5"/>
  <c r="C41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C49" i="5"/>
  <c r="C57" i="5"/>
  <c r="C73" i="5"/>
  <c r="C81" i="5"/>
  <c r="C89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C98" i="5"/>
  <c r="D97" i="5"/>
  <c r="E97" i="5"/>
  <c r="F97" i="5"/>
  <c r="G97" i="5"/>
  <c r="H97" i="5"/>
  <c r="R97" i="5" s="1"/>
  <c r="I97" i="5"/>
  <c r="J97" i="5"/>
  <c r="K97" i="5"/>
  <c r="L97" i="5"/>
  <c r="M97" i="5"/>
  <c r="N97" i="5"/>
  <c r="O97" i="5"/>
  <c r="P97" i="5"/>
  <c r="C97" i="5"/>
  <c r="Q9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K33" i="5"/>
  <c r="H33" i="5"/>
  <c r="G33" i="5"/>
  <c r="D9" i="5"/>
  <c r="E9" i="5"/>
  <c r="F9" i="5"/>
  <c r="G9" i="5"/>
  <c r="H9" i="5"/>
  <c r="I9" i="5"/>
  <c r="J9" i="5"/>
  <c r="K9" i="5"/>
  <c r="L9" i="5"/>
  <c r="M9" i="5"/>
  <c r="N9" i="5"/>
  <c r="O9" i="5"/>
  <c r="P9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C64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C71" i="1"/>
  <c r="C16" i="1"/>
  <c r="C9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D95" i="1"/>
  <c r="E95" i="1"/>
  <c r="F95" i="1"/>
  <c r="P95" i="1"/>
  <c r="Q95" i="1"/>
  <c r="R95" i="1"/>
  <c r="C95" i="1"/>
  <c r="U94" i="1"/>
  <c r="V94" i="1"/>
  <c r="X94" i="1"/>
  <c r="D9" i="1"/>
  <c r="E9" i="1"/>
  <c r="F9" i="1"/>
  <c r="G9" i="1"/>
  <c r="H9" i="1"/>
  <c r="J9" i="1"/>
  <c r="K9" i="1"/>
  <c r="L9" i="1"/>
  <c r="P9" i="1"/>
  <c r="Q9" i="1"/>
  <c r="R9" i="1"/>
  <c r="S9" i="1"/>
  <c r="T9" i="1"/>
  <c r="U8" i="1"/>
  <c r="V8" i="1"/>
  <c r="X8" i="1"/>
  <c r="D32" i="1"/>
  <c r="E32" i="1"/>
  <c r="F32" i="1"/>
  <c r="G32" i="1"/>
  <c r="H32" i="1"/>
  <c r="I32" i="1"/>
  <c r="P32" i="1"/>
  <c r="Q32" i="1"/>
  <c r="R32" i="1"/>
  <c r="S32" i="1"/>
  <c r="T32" i="1"/>
  <c r="C32" i="1"/>
  <c r="U31" i="1"/>
  <c r="V31" i="1"/>
  <c r="X3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C121" i="1"/>
  <c r="D87" i="1"/>
  <c r="E87" i="1"/>
  <c r="G87" i="1"/>
  <c r="H87" i="1"/>
  <c r="I87" i="1"/>
  <c r="L87" i="1"/>
  <c r="M87" i="1"/>
  <c r="P87" i="1"/>
  <c r="Q87" i="1"/>
  <c r="R87" i="1"/>
  <c r="S87" i="1"/>
  <c r="T87" i="1"/>
  <c r="C87" i="1"/>
  <c r="U85" i="1"/>
  <c r="V85" i="1"/>
  <c r="X85" i="1"/>
  <c r="U86" i="1"/>
  <c r="V86" i="1"/>
  <c r="X86" i="1"/>
  <c r="U128" i="1"/>
  <c r="V128" i="1"/>
  <c r="X128" i="1"/>
  <c r="U78" i="1"/>
  <c r="V78" i="1"/>
  <c r="X78" i="1"/>
  <c r="D79" i="1"/>
  <c r="E79" i="1"/>
  <c r="F79" i="1"/>
  <c r="P79" i="1"/>
  <c r="Q79" i="1"/>
  <c r="R79" i="1"/>
  <c r="S79" i="1"/>
  <c r="D24" i="1"/>
  <c r="E24" i="1"/>
  <c r="F24" i="1"/>
  <c r="G24" i="1"/>
  <c r="H24" i="1"/>
  <c r="I24" i="1"/>
  <c r="J24" i="1"/>
  <c r="K24" i="1"/>
  <c r="P24" i="1"/>
  <c r="Q24" i="1"/>
  <c r="R24" i="1"/>
  <c r="S24" i="1"/>
  <c r="T24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C129" i="1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C96" i="5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C136" i="1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4" i="5"/>
  <c r="R4" i="5"/>
  <c r="Q12" i="5"/>
  <c r="R12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20" i="5"/>
  <c r="R20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8" i="5"/>
  <c r="R28" i="5"/>
  <c r="D33" i="5"/>
  <c r="E33" i="5"/>
  <c r="F33" i="5"/>
  <c r="I33" i="5"/>
  <c r="J33" i="5"/>
  <c r="L33" i="5"/>
  <c r="M33" i="5"/>
  <c r="N33" i="5"/>
  <c r="O33" i="5"/>
  <c r="P33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52" i="5"/>
  <c r="R52" i="5"/>
  <c r="Q84" i="5"/>
  <c r="R84" i="5"/>
  <c r="Q85" i="5"/>
  <c r="R85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C94" i="5"/>
  <c r="D94" i="5"/>
  <c r="O94" i="5"/>
  <c r="P94" i="5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T133" i="1"/>
  <c r="S133" i="1"/>
  <c r="S138" i="1" s="1"/>
  <c r="R133" i="1"/>
  <c r="R138" i="1" s="1"/>
  <c r="Q133" i="1"/>
  <c r="Q138" i="1" s="1"/>
  <c r="P133" i="1"/>
  <c r="O133" i="1"/>
  <c r="N133" i="1"/>
  <c r="M133" i="1"/>
  <c r="L133" i="1"/>
  <c r="K133" i="1"/>
  <c r="J133" i="1"/>
  <c r="I133" i="1"/>
  <c r="H133" i="1"/>
  <c r="G133" i="1"/>
  <c r="F133" i="1"/>
  <c r="F138" i="1" s="1"/>
  <c r="E133" i="1"/>
  <c r="D133" i="1"/>
  <c r="C13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X112" i="1"/>
  <c r="V112" i="1"/>
  <c r="U112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X98" i="1"/>
  <c r="V98" i="1"/>
  <c r="U98" i="1"/>
  <c r="X84" i="1"/>
  <c r="V84" i="1"/>
  <c r="U84" i="1"/>
  <c r="X83" i="1"/>
  <c r="V83" i="1"/>
  <c r="U83" i="1"/>
  <c r="X82" i="1"/>
  <c r="V82" i="1"/>
  <c r="U82" i="1"/>
  <c r="X67" i="1"/>
  <c r="V67" i="1"/>
  <c r="U67" i="1"/>
  <c r="X61" i="1"/>
  <c r="V61" i="1"/>
  <c r="U61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X57" i="1"/>
  <c r="V57" i="1"/>
  <c r="U57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X35" i="1"/>
  <c r="V35" i="1"/>
  <c r="U35" i="1"/>
  <c r="X12" i="1"/>
  <c r="V12" i="1"/>
  <c r="U12" i="1"/>
  <c r="J138" i="1" l="1"/>
  <c r="M138" i="1"/>
  <c r="W137" i="1"/>
  <c r="W23" i="1"/>
  <c r="W53" i="1"/>
  <c r="W101" i="1"/>
  <c r="W38" i="1"/>
  <c r="W70" i="1"/>
  <c r="W63" i="1"/>
  <c r="W46" i="1"/>
  <c r="W15" i="1"/>
  <c r="W86" i="1"/>
  <c r="W85" i="1"/>
  <c r="W94" i="1"/>
  <c r="W31" i="1"/>
  <c r="W78" i="1"/>
  <c r="W8" i="1"/>
  <c r="W128" i="1"/>
  <c r="U136" i="1"/>
  <c r="V136" i="1"/>
  <c r="X136" i="1"/>
  <c r="Q96" i="5"/>
  <c r="R96" i="5"/>
  <c r="W98" i="1"/>
  <c r="W61" i="1"/>
  <c r="Q57" i="5"/>
  <c r="Q9" i="5"/>
  <c r="W82" i="1"/>
  <c r="X87" i="1"/>
  <c r="W112" i="1"/>
  <c r="X121" i="1"/>
  <c r="X135" i="1"/>
  <c r="V87" i="1"/>
  <c r="V121" i="1"/>
  <c r="U71" i="1"/>
  <c r="V9" i="1"/>
  <c r="W35" i="1"/>
  <c r="X64" i="1"/>
  <c r="U24" i="1"/>
  <c r="X24" i="1"/>
  <c r="V64" i="1"/>
  <c r="W84" i="1"/>
  <c r="X129" i="1"/>
  <c r="X47" i="1"/>
  <c r="U133" i="1"/>
  <c r="V47" i="1"/>
  <c r="V71" i="1"/>
  <c r="V58" i="1"/>
  <c r="W67" i="1"/>
  <c r="V95" i="1"/>
  <c r="V113" i="1"/>
  <c r="V129" i="1"/>
  <c r="U54" i="1"/>
  <c r="U79" i="1"/>
  <c r="U134" i="1"/>
  <c r="V133" i="1"/>
  <c r="X71" i="1"/>
  <c r="X58" i="1"/>
  <c r="V54" i="1"/>
  <c r="W83" i="1"/>
  <c r="X102" i="1"/>
  <c r="X133" i="1"/>
  <c r="V102" i="1"/>
  <c r="V135" i="1"/>
  <c r="X95" i="1"/>
  <c r="U16" i="1"/>
  <c r="U39" i="1"/>
  <c r="X32" i="1"/>
  <c r="X39" i="1"/>
  <c r="V16" i="1"/>
  <c r="V32" i="1"/>
  <c r="V79" i="1"/>
  <c r="X79" i="1"/>
  <c r="V109" i="1"/>
  <c r="X134" i="1"/>
  <c r="W12" i="1"/>
  <c r="U64" i="1"/>
  <c r="U135" i="1"/>
  <c r="V24" i="1"/>
  <c r="X113" i="1"/>
  <c r="X16" i="1"/>
  <c r="V39" i="1"/>
  <c r="X109" i="1"/>
  <c r="W57" i="1"/>
  <c r="V134" i="1"/>
  <c r="U9" i="1"/>
  <c r="X9" i="1"/>
  <c r="Q25" i="5"/>
  <c r="Q41" i="5"/>
  <c r="R17" i="5"/>
  <c r="R33" i="5"/>
  <c r="R49" i="5"/>
  <c r="R41" i="5"/>
  <c r="Q49" i="5"/>
  <c r="R25" i="5"/>
  <c r="Q17" i="5"/>
  <c r="R9" i="5"/>
  <c r="R89" i="5"/>
  <c r="Q33" i="5"/>
  <c r="Q89" i="5"/>
  <c r="R57" i="5"/>
  <c r="D93" i="5"/>
  <c r="C93" i="5"/>
  <c r="J94" i="5"/>
  <c r="P93" i="5"/>
  <c r="O93" i="5"/>
  <c r="H94" i="5"/>
  <c r="M93" i="5"/>
  <c r="I94" i="5"/>
  <c r="N93" i="5"/>
  <c r="F95" i="5"/>
  <c r="E93" i="5"/>
  <c r="F94" i="5"/>
  <c r="H93" i="5"/>
  <c r="J93" i="5"/>
  <c r="E94" i="5"/>
  <c r="F93" i="5"/>
  <c r="E95" i="5"/>
  <c r="P95" i="5"/>
  <c r="D95" i="5"/>
  <c r="N94" i="5"/>
  <c r="M94" i="5"/>
  <c r="C95" i="5"/>
  <c r="U95" i="1"/>
  <c r="U109" i="1"/>
  <c r="U121" i="1"/>
  <c r="U102" i="1"/>
  <c r="U113" i="1"/>
  <c r="X54" i="1"/>
  <c r="U32" i="1"/>
  <c r="U87" i="1"/>
  <c r="U129" i="1"/>
  <c r="U47" i="1"/>
  <c r="U58" i="1"/>
  <c r="W136" i="1" l="1"/>
  <c r="X138" i="1"/>
  <c r="W79" i="1"/>
  <c r="W9" i="1"/>
  <c r="U138" i="1"/>
  <c r="W134" i="1"/>
  <c r="W87" i="1"/>
  <c r="W113" i="1"/>
  <c r="W102" i="1"/>
  <c r="W16" i="1"/>
  <c r="W24" i="1"/>
  <c r="W121" i="1"/>
  <c r="W109" i="1"/>
  <c r="W95" i="1"/>
  <c r="W39" i="1"/>
  <c r="W32" i="1"/>
  <c r="W54" i="1"/>
  <c r="W129" i="1"/>
  <c r="W71" i="1"/>
  <c r="W133" i="1"/>
  <c r="W58" i="1"/>
  <c r="W47" i="1"/>
  <c r="W135" i="1"/>
  <c r="W64" i="1"/>
  <c r="V138" i="1"/>
  <c r="H95" i="5"/>
  <c r="I93" i="5"/>
  <c r="I95" i="5"/>
  <c r="K94" i="5"/>
  <c r="R94" i="5" s="1"/>
  <c r="K93" i="5"/>
  <c r="M95" i="5"/>
  <c r="G94" i="5"/>
  <c r="Q94" i="5" s="1"/>
  <c r="N95" i="5"/>
  <c r="J95" i="5"/>
  <c r="O95" i="5"/>
  <c r="L94" i="5"/>
  <c r="L93" i="5"/>
  <c r="L95" i="5"/>
  <c r="W138" i="1" l="1"/>
  <c r="R93" i="5"/>
  <c r="G93" i="5"/>
  <c r="G95" i="5" l="1"/>
  <c r="Q95" i="5" s="1"/>
  <c r="K95" i="5"/>
  <c r="Q93" i="5"/>
  <c r="Q98" i="5" l="1"/>
  <c r="R98" i="5"/>
  <c r="R95" i="5"/>
</calcChain>
</file>

<file path=xl/sharedStrings.xml><?xml version="1.0" encoding="utf-8"?>
<sst xmlns="http://schemas.openxmlformats.org/spreadsheetml/2006/main" count="813" uniqueCount="73">
  <si>
    <t>GP</t>
  </si>
  <si>
    <t>PA</t>
  </si>
  <si>
    <t>AB</t>
  </si>
  <si>
    <t>R</t>
  </si>
  <si>
    <t>H</t>
  </si>
  <si>
    <t>1B</t>
  </si>
  <si>
    <t>2B</t>
  </si>
  <si>
    <t>3B</t>
  </si>
  <si>
    <t>HR</t>
  </si>
  <si>
    <t>RBI</t>
  </si>
  <si>
    <t>BB</t>
  </si>
  <si>
    <t>Sac</t>
  </si>
  <si>
    <t>K</t>
  </si>
  <si>
    <t>HBP</t>
  </si>
  <si>
    <t>RE</t>
  </si>
  <si>
    <t>FC</t>
  </si>
  <si>
    <t>SB</t>
  </si>
  <si>
    <t>CS</t>
  </si>
  <si>
    <t>OBP</t>
  </si>
  <si>
    <t>SLG</t>
  </si>
  <si>
    <t>OPS</t>
  </si>
  <si>
    <t>AVG</t>
  </si>
  <si>
    <t>Aidan Murphy</t>
  </si>
  <si>
    <t>Vaughan</t>
  </si>
  <si>
    <t>Lakeside</t>
  </si>
  <si>
    <t>Hap Walters</t>
  </si>
  <si>
    <t>Elims</t>
  </si>
  <si>
    <t>Season Total</t>
  </si>
  <si>
    <t>Aiden Cowper</t>
  </si>
  <si>
    <t>Alex Fascia</t>
  </si>
  <si>
    <t>Andrew Thomson</t>
  </si>
  <si>
    <t>Caleb Chramow</t>
  </si>
  <si>
    <t>C J Fearon</t>
  </si>
  <si>
    <t>Dawson Fascia</t>
  </si>
  <si>
    <t>Drew Huerter</t>
  </si>
  <si>
    <t>Dylan Langlois</t>
  </si>
  <si>
    <t>Jayden Jemmison</t>
  </si>
  <si>
    <t>Joseph Ferreira</t>
  </si>
  <si>
    <t>Keegan Murphy</t>
  </si>
  <si>
    <t>Patrick Pinlac</t>
  </si>
  <si>
    <t xml:space="preserve"> Lakeside</t>
  </si>
  <si>
    <t>Ralph Lahey</t>
  </si>
  <si>
    <t>Sam Lebel</t>
  </si>
  <si>
    <t>Tom Pilkington</t>
  </si>
  <si>
    <t xml:space="preserve"> Season Total</t>
  </si>
  <si>
    <t>Victor Speciale</t>
  </si>
  <si>
    <t>WHIP</t>
  </si>
  <si>
    <t>ERA</t>
  </si>
  <si>
    <t>Sv</t>
  </si>
  <si>
    <t>Lost</t>
  </si>
  <si>
    <t>Won</t>
  </si>
  <si>
    <t>WP</t>
  </si>
  <si>
    <t>Hits</t>
  </si>
  <si>
    <t>ER</t>
  </si>
  <si>
    <t>IP</t>
  </si>
  <si>
    <t>CG</t>
  </si>
  <si>
    <t>GS</t>
  </si>
  <si>
    <t>G</t>
  </si>
  <si>
    <t>Myles Swartz</t>
  </si>
  <si>
    <t>Matt Stoddart</t>
  </si>
  <si>
    <t>Cameron Hibbs</t>
  </si>
  <si>
    <t>Brad McLaughlin</t>
  </si>
  <si>
    <t>Lakesdie</t>
  </si>
  <si>
    <t>Arman Lakhani</t>
  </si>
  <si>
    <t>Brampton Royals</t>
  </si>
  <si>
    <t>Logan Janes</t>
  </si>
  <si>
    <t>Kyle Mucin</t>
  </si>
  <si>
    <t>Playoffs</t>
  </si>
  <si>
    <t>Team Total</t>
  </si>
  <si>
    <t xml:space="preserve">           2023 Tournament Batting</t>
  </si>
  <si>
    <t>2023 Tournament Pitching</t>
  </si>
  <si>
    <t>Alex Emerson</t>
  </si>
  <si>
    <t>Yannick Rickli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</si>
</sst>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2" borderId="0" xfId="0" quotePrefix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5" fillId="2" borderId="1" xfId="0" quotePrefix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2" fontId="0" fillId="2" borderId="0" xfId="0" applyNumberForma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12" fontId="5" fillId="2" borderId="1" xfId="0" applyNumberFormat="1" applyFont="1" applyFill="1" applyBorder="1" applyAlignment="1">
      <alignment horizontal="center"/>
    </xf>
    <xf numFmtId="0" fontId="0" fillId="2" borderId="0" xfId="0" applyFill="1"/>
    <xf numFmtId="12" fontId="4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3" borderId="0" xfId="0" quotePrefix="1" applyFill="1" applyAlignment="1">
      <alignment horizontal="center"/>
    </xf>
    <xf numFmtId="0" fontId="0" fillId="3" borderId="0" xfId="0" applyFill="1" applyAlignment="1">
      <alignment horizontal="center"/>
    </xf>
    <xf numFmtId="12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2" fontId="5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164" fontId="5" fillId="3" borderId="8" xfId="0" applyNumberFormat="1" applyFont="1" applyFill="1" applyBorder="1" applyAlignment="1">
      <alignment horizontal="center"/>
    </xf>
    <xf numFmtId="0" fontId="1" fillId="3" borderId="0" xfId="0" quotePrefix="1" applyFont="1" applyFill="1" applyAlignment="1">
      <alignment horizontal="center"/>
    </xf>
    <xf numFmtId="12" fontId="1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  <xf numFmtId="12" fontId="6" fillId="3" borderId="0" xfId="0" applyNumberFormat="1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2" fontId="4" fillId="3" borderId="0" xfId="0" applyNumberFormat="1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3" xfId="0" applyFill="1" applyBorder="1"/>
    <xf numFmtId="0" fontId="0" fillId="2" borderId="3" xfId="0" applyFill="1" applyBorder="1"/>
    <xf numFmtId="0" fontId="3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2" fontId="5" fillId="0" borderId="0" xfId="0" applyNumberFormat="1" applyFont="1" applyAlignment="1">
      <alignment horizontal="center"/>
    </xf>
    <xf numFmtId="12" fontId="4" fillId="0" borderId="0" xfId="0" applyNumberFormat="1" applyFont="1" applyAlignment="1">
      <alignment horizontal="center"/>
    </xf>
    <xf numFmtId="12" fontId="5" fillId="0" borderId="1" xfId="0" applyNumberFormat="1" applyFont="1" applyBorder="1" applyAlignment="1">
      <alignment horizontal="center"/>
    </xf>
    <xf numFmtId="12" fontId="2" fillId="0" borderId="3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3" borderId="2" xfId="0" applyFont="1" applyFill="1" applyBorder="1"/>
    <xf numFmtId="0" fontId="3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2" fontId="2" fillId="2" borderId="3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12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3" borderId="5" xfId="0" applyFont="1" applyFill="1" applyBorder="1"/>
    <xf numFmtId="1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quotePrefix="1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9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A602-A90A-4616-8AF5-0AF5A0E5F464}">
  <dimension ref="A1:X138"/>
  <sheetViews>
    <sheetView showGridLines="0" tabSelected="1" workbookViewId="0"/>
  </sheetViews>
  <sheetFormatPr defaultRowHeight="15" x14ac:dyDescent="0.25"/>
  <cols>
    <col min="1" max="1" width="17.7109375" style="97" customWidth="1"/>
    <col min="2" max="2" width="17.28515625" style="97" customWidth="1"/>
    <col min="3" max="20" width="4.7109375" style="97" customWidth="1"/>
    <col min="21" max="24" width="7.28515625" style="97" customWidth="1"/>
  </cols>
  <sheetData>
    <row r="1" spans="1:24" ht="18.75" x14ac:dyDescent="0.3">
      <c r="A1" s="29"/>
      <c r="B1" s="29"/>
      <c r="J1" s="109" t="s">
        <v>69</v>
      </c>
    </row>
    <row r="2" spans="1:24" ht="15.75" thickBot="1" x14ac:dyDescent="0.3">
      <c r="A2" s="29"/>
      <c r="B2" s="29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</row>
    <row r="3" spans="1:24" ht="15.75" x14ac:dyDescent="0.25">
      <c r="A3" s="110"/>
      <c r="B3" s="111"/>
      <c r="C3" s="111" t="s">
        <v>0</v>
      </c>
      <c r="D3" s="111" t="s">
        <v>1</v>
      </c>
      <c r="E3" s="111" t="s">
        <v>2</v>
      </c>
      <c r="F3" s="111" t="s">
        <v>3</v>
      </c>
      <c r="G3" s="111" t="s">
        <v>4</v>
      </c>
      <c r="H3" s="111" t="s">
        <v>5</v>
      </c>
      <c r="I3" s="111" t="s">
        <v>6</v>
      </c>
      <c r="J3" s="111" t="s">
        <v>7</v>
      </c>
      <c r="K3" s="111" t="s">
        <v>8</v>
      </c>
      <c r="L3" s="111" t="s">
        <v>9</v>
      </c>
      <c r="M3" s="111" t="s">
        <v>10</v>
      </c>
      <c r="N3" s="111" t="s">
        <v>11</v>
      </c>
      <c r="O3" s="111" t="s">
        <v>12</v>
      </c>
      <c r="P3" s="111" t="s">
        <v>13</v>
      </c>
      <c r="Q3" s="111" t="s">
        <v>14</v>
      </c>
      <c r="R3" s="111" t="s">
        <v>15</v>
      </c>
      <c r="S3" s="111" t="s">
        <v>16</v>
      </c>
      <c r="T3" s="111" t="s">
        <v>17</v>
      </c>
      <c r="U3" s="112" t="s">
        <v>18</v>
      </c>
      <c r="V3" s="112" t="s">
        <v>19</v>
      </c>
      <c r="W3" s="112" t="s">
        <v>20</v>
      </c>
      <c r="X3" s="113" t="s">
        <v>21</v>
      </c>
    </row>
    <row r="4" spans="1:24" ht="15.75" x14ac:dyDescent="0.25">
      <c r="A4" s="114" t="s">
        <v>22</v>
      </c>
      <c r="B4" s="115" t="s">
        <v>23</v>
      </c>
      <c r="C4" s="7">
        <v>3</v>
      </c>
      <c r="D4" s="7">
        <v>12</v>
      </c>
      <c r="E4" s="7">
        <v>10</v>
      </c>
      <c r="F4" s="7">
        <v>2</v>
      </c>
      <c r="G4" s="7">
        <v>3</v>
      </c>
      <c r="H4" s="7">
        <v>2</v>
      </c>
      <c r="I4" s="7">
        <v>0</v>
      </c>
      <c r="J4" s="7">
        <v>0</v>
      </c>
      <c r="K4" s="7">
        <v>1</v>
      </c>
      <c r="L4" s="7">
        <v>5</v>
      </c>
      <c r="M4" s="7">
        <v>2</v>
      </c>
      <c r="N4" s="7">
        <v>0</v>
      </c>
      <c r="O4" s="7">
        <v>4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8">
        <v>0.5</v>
      </c>
      <c r="V4" s="8">
        <v>0.6</v>
      </c>
      <c r="W4" s="8">
        <v>1.1000000000000001</v>
      </c>
      <c r="X4" s="9">
        <v>0.3</v>
      </c>
    </row>
    <row r="5" spans="1:24" x14ac:dyDescent="0.25">
      <c r="A5" s="116"/>
      <c r="B5" s="115" t="s">
        <v>24</v>
      </c>
      <c r="C5" s="7">
        <v>5</v>
      </c>
      <c r="D5" s="7">
        <v>19</v>
      </c>
      <c r="E5" s="7">
        <v>17</v>
      </c>
      <c r="F5" s="7">
        <v>3</v>
      </c>
      <c r="G5" s="7">
        <v>6</v>
      </c>
      <c r="H5" s="7">
        <v>4</v>
      </c>
      <c r="I5" s="7">
        <v>2</v>
      </c>
      <c r="J5" s="7">
        <v>0</v>
      </c>
      <c r="K5" s="7">
        <v>0</v>
      </c>
      <c r="L5" s="7">
        <v>6</v>
      </c>
      <c r="M5" s="7">
        <v>1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8">
        <v>0.41176470588235292</v>
      </c>
      <c r="V5" s="8">
        <v>0.47058823529411764</v>
      </c>
      <c r="W5" s="8">
        <v>0.88235294117647056</v>
      </c>
      <c r="X5" s="9">
        <v>0.35294117647058826</v>
      </c>
    </row>
    <row r="6" spans="1:24" x14ac:dyDescent="0.25">
      <c r="A6" s="116"/>
      <c r="B6" s="115" t="s">
        <v>25</v>
      </c>
      <c r="C6" s="7">
        <v>4</v>
      </c>
      <c r="D6" s="7">
        <v>14</v>
      </c>
      <c r="E6" s="7">
        <v>10</v>
      </c>
      <c r="F6" s="7">
        <v>4</v>
      </c>
      <c r="G6" s="7">
        <v>1</v>
      </c>
      <c r="H6" s="7">
        <v>0</v>
      </c>
      <c r="I6" s="7">
        <v>2</v>
      </c>
      <c r="J6" s="7">
        <v>0</v>
      </c>
      <c r="K6" s="7">
        <v>0</v>
      </c>
      <c r="L6" s="7">
        <v>0</v>
      </c>
      <c r="M6" s="7">
        <v>4</v>
      </c>
      <c r="N6" s="7">
        <v>0</v>
      </c>
      <c r="O6" s="7">
        <v>2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8">
        <v>0.5</v>
      </c>
      <c r="V6" s="8">
        <v>0.4</v>
      </c>
      <c r="W6" s="8">
        <v>0.9</v>
      </c>
      <c r="X6" s="9">
        <v>0.1</v>
      </c>
    </row>
    <row r="7" spans="1:24" x14ac:dyDescent="0.25">
      <c r="A7" s="116"/>
      <c r="B7" s="7" t="s">
        <v>26</v>
      </c>
      <c r="C7" s="7">
        <v>2</v>
      </c>
      <c r="D7" s="7">
        <v>5</v>
      </c>
      <c r="E7" s="7">
        <v>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1</v>
      </c>
      <c r="N7" s="7">
        <v>0</v>
      </c>
      <c r="O7" s="7">
        <v>1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8">
        <v>0.25</v>
      </c>
      <c r="V7" s="8">
        <v>0</v>
      </c>
      <c r="W7" s="8">
        <v>0.25</v>
      </c>
      <c r="X7" s="9">
        <v>0</v>
      </c>
    </row>
    <row r="8" spans="1:24" x14ac:dyDescent="0.25">
      <c r="A8" s="116"/>
      <c r="B8" s="7" t="s">
        <v>67</v>
      </c>
      <c r="C8" s="7">
        <v>3</v>
      </c>
      <c r="D8" s="7">
        <v>9</v>
      </c>
      <c r="E8" s="7">
        <v>7</v>
      </c>
      <c r="F8" s="7">
        <v>2</v>
      </c>
      <c r="G8" s="7">
        <v>3</v>
      </c>
      <c r="H8" s="7">
        <v>0</v>
      </c>
      <c r="I8" s="7">
        <v>3</v>
      </c>
      <c r="J8" s="7">
        <v>0</v>
      </c>
      <c r="K8" s="7">
        <v>0</v>
      </c>
      <c r="L8" s="7">
        <v>1</v>
      </c>
      <c r="M8" s="7">
        <v>2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1</v>
      </c>
      <c r="U8" s="8">
        <f t="shared" ref="U8" si="0">(G8+M8+P8)/(E8+P8+N8)</f>
        <v>0.7142857142857143</v>
      </c>
      <c r="V8" s="8">
        <f t="shared" ref="V8" si="1">(H8+I8*2+J8*3+K8*4)/(E8)</f>
        <v>0.8571428571428571</v>
      </c>
      <c r="W8" s="8">
        <f t="shared" ref="W8" si="2">V8+U8</f>
        <v>1.5714285714285714</v>
      </c>
      <c r="X8" s="9">
        <f t="shared" ref="X8" si="3">G8/E8</f>
        <v>0.42857142857142855</v>
      </c>
    </row>
    <row r="9" spans="1:24" ht="15.75" thickBot="1" x14ac:dyDescent="0.3">
      <c r="A9" s="117"/>
      <c r="B9" s="15" t="s">
        <v>27</v>
      </c>
      <c r="C9" s="15">
        <f t="shared" ref="C9:T9" si="4">SUM(C4:C8)</f>
        <v>17</v>
      </c>
      <c r="D9" s="15">
        <f t="shared" si="4"/>
        <v>59</v>
      </c>
      <c r="E9" s="15">
        <f t="shared" si="4"/>
        <v>48</v>
      </c>
      <c r="F9" s="15">
        <f t="shared" si="4"/>
        <v>11</v>
      </c>
      <c r="G9" s="15">
        <f t="shared" si="4"/>
        <v>13</v>
      </c>
      <c r="H9" s="15">
        <f t="shared" si="4"/>
        <v>6</v>
      </c>
      <c r="I9" s="15">
        <f t="shared" si="4"/>
        <v>7</v>
      </c>
      <c r="J9" s="15">
        <f t="shared" si="4"/>
        <v>0</v>
      </c>
      <c r="K9" s="15">
        <f t="shared" si="4"/>
        <v>1</v>
      </c>
      <c r="L9" s="15">
        <f t="shared" si="4"/>
        <v>12</v>
      </c>
      <c r="M9" s="15">
        <f t="shared" si="4"/>
        <v>10</v>
      </c>
      <c r="N9" s="15">
        <f t="shared" si="4"/>
        <v>0</v>
      </c>
      <c r="O9" s="15">
        <f t="shared" si="4"/>
        <v>7</v>
      </c>
      <c r="P9" s="15">
        <f t="shared" si="4"/>
        <v>0</v>
      </c>
      <c r="Q9" s="15">
        <f t="shared" si="4"/>
        <v>0</v>
      </c>
      <c r="R9" s="15">
        <f t="shared" si="4"/>
        <v>0</v>
      </c>
      <c r="S9" s="15">
        <f t="shared" si="4"/>
        <v>0</v>
      </c>
      <c r="T9" s="15">
        <f t="shared" si="4"/>
        <v>1</v>
      </c>
      <c r="U9" s="16">
        <f>(G9+M9+P9)/(E9+P9+N9)</f>
        <v>0.47916666666666669</v>
      </c>
      <c r="V9" s="16">
        <f t="shared" ref="V9" si="5">(H9+I9*2+J9*3+K9*4)/(E9)</f>
        <v>0.5</v>
      </c>
      <c r="W9" s="16">
        <f>V9+U9</f>
        <v>0.97916666666666674</v>
      </c>
      <c r="X9" s="17">
        <f>G9/E9</f>
        <v>0.27083333333333331</v>
      </c>
    </row>
    <row r="10" spans="1:24" ht="15.75" thickBot="1" x14ac:dyDescent="0.3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19"/>
      <c r="V10" s="19"/>
      <c r="W10" s="19"/>
      <c r="X10" s="19"/>
    </row>
    <row r="11" spans="1:24" ht="15.75" x14ac:dyDescent="0.25">
      <c r="A11" s="102"/>
      <c r="B11" s="99"/>
      <c r="C11" s="99" t="s">
        <v>0</v>
      </c>
      <c r="D11" s="99" t="s">
        <v>1</v>
      </c>
      <c r="E11" s="99" t="s">
        <v>2</v>
      </c>
      <c r="F11" s="99" t="s">
        <v>3</v>
      </c>
      <c r="G11" s="99" t="s">
        <v>4</v>
      </c>
      <c r="H11" s="99" t="s">
        <v>5</v>
      </c>
      <c r="I11" s="99" t="s">
        <v>6</v>
      </c>
      <c r="J11" s="99" t="s">
        <v>7</v>
      </c>
      <c r="K11" s="99" t="s">
        <v>8</v>
      </c>
      <c r="L11" s="99" t="s">
        <v>9</v>
      </c>
      <c r="M11" s="99" t="s">
        <v>10</v>
      </c>
      <c r="N11" s="99" t="s">
        <v>11</v>
      </c>
      <c r="O11" s="99" t="s">
        <v>12</v>
      </c>
      <c r="P11" s="99" t="s">
        <v>13</v>
      </c>
      <c r="Q11" s="99" t="s">
        <v>14</v>
      </c>
      <c r="R11" s="99" t="s">
        <v>15</v>
      </c>
      <c r="S11" s="99" t="s">
        <v>16</v>
      </c>
      <c r="T11" s="99" t="s">
        <v>17</v>
      </c>
      <c r="U11" s="100" t="s">
        <v>18</v>
      </c>
      <c r="V11" s="100" t="s">
        <v>19</v>
      </c>
      <c r="W11" s="100" t="s">
        <v>20</v>
      </c>
      <c r="X11" s="101" t="s">
        <v>21</v>
      </c>
    </row>
    <row r="12" spans="1:24" ht="15.75" x14ac:dyDescent="0.25">
      <c r="A12" s="103" t="s">
        <v>28</v>
      </c>
      <c r="B12" s="29" t="s">
        <v>24</v>
      </c>
      <c r="C12" s="29">
        <v>1</v>
      </c>
      <c r="D12" s="29">
        <v>3</v>
      </c>
      <c r="E12" s="29">
        <v>3</v>
      </c>
      <c r="F12" s="29">
        <v>0</v>
      </c>
      <c r="G12" s="29">
        <v>1</v>
      </c>
      <c r="H12" s="29">
        <v>1</v>
      </c>
      <c r="I12" s="29">
        <v>0</v>
      </c>
      <c r="J12" s="29">
        <v>0</v>
      </c>
      <c r="K12" s="29">
        <v>0</v>
      </c>
      <c r="L12" s="29">
        <v>2</v>
      </c>
      <c r="M12" s="29">
        <v>0</v>
      </c>
      <c r="N12" s="29">
        <v>0</v>
      </c>
      <c r="O12" s="29">
        <v>2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19">
        <f>(G12+M12+P12)/(E12+P12+N12)</f>
        <v>0.33333333333333331</v>
      </c>
      <c r="V12" s="19">
        <f>(H12+I12*2+J12*3+K12*4)/(E12)</f>
        <v>0.33333333333333331</v>
      </c>
      <c r="W12" s="19">
        <f>V12+U12</f>
        <v>0.66666666666666663</v>
      </c>
      <c r="X12" s="20">
        <f>G12/E12</f>
        <v>0.33333333333333331</v>
      </c>
    </row>
    <row r="13" spans="1:24" x14ac:dyDescent="0.25">
      <c r="A13" s="104"/>
      <c r="B13" s="96" t="s">
        <v>25</v>
      </c>
      <c r="C13" s="29">
        <v>1</v>
      </c>
      <c r="D13" s="29">
        <v>4</v>
      </c>
      <c r="E13" s="29">
        <v>4</v>
      </c>
      <c r="F13" s="29">
        <v>3</v>
      </c>
      <c r="G13" s="29">
        <v>3</v>
      </c>
      <c r="H13" s="29">
        <v>2</v>
      </c>
      <c r="I13" s="29">
        <v>1</v>
      </c>
      <c r="J13" s="29">
        <v>0</v>
      </c>
      <c r="K13" s="29">
        <v>0</v>
      </c>
      <c r="L13" s="29">
        <v>2</v>
      </c>
      <c r="M13" s="29">
        <v>0</v>
      </c>
      <c r="N13" s="29">
        <v>0</v>
      </c>
      <c r="O13" s="29">
        <v>1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19">
        <v>0.75</v>
      </c>
      <c r="V13" s="19">
        <v>1</v>
      </c>
      <c r="W13" s="19">
        <v>1.75</v>
      </c>
      <c r="X13" s="20">
        <v>0.75</v>
      </c>
    </row>
    <row r="14" spans="1:24" x14ac:dyDescent="0.25">
      <c r="A14" s="104"/>
      <c r="B14" s="96" t="s">
        <v>26</v>
      </c>
      <c r="C14" s="29">
        <v>2</v>
      </c>
      <c r="D14" s="29">
        <v>2</v>
      </c>
      <c r="E14" s="29">
        <v>2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1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19">
        <v>0</v>
      </c>
      <c r="V14" s="19">
        <v>0</v>
      </c>
      <c r="W14" s="19">
        <v>0</v>
      </c>
      <c r="X14" s="20">
        <v>0</v>
      </c>
    </row>
    <row r="15" spans="1:24" x14ac:dyDescent="0.25">
      <c r="A15" s="104"/>
      <c r="B15" s="96" t="s">
        <v>67</v>
      </c>
      <c r="C15" s="29">
        <v>1</v>
      </c>
      <c r="D15" s="29">
        <v>2</v>
      </c>
      <c r="E15" s="29">
        <v>2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2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19">
        <f t="shared" ref="U15" si="6">(G15+M15+P15)/(E15+P15+N15)</f>
        <v>0</v>
      </c>
      <c r="V15" s="19">
        <f t="shared" ref="V15" si="7">(H15+I15*2+J15*3+K15*4)/(E15)</f>
        <v>0</v>
      </c>
      <c r="W15" s="19">
        <f t="shared" ref="W15" si="8">V15+U15</f>
        <v>0</v>
      </c>
      <c r="X15" s="20">
        <f t="shared" ref="X15" si="9">G15/E15</f>
        <v>0</v>
      </c>
    </row>
    <row r="16" spans="1:24" ht="15.75" thickBot="1" x14ac:dyDescent="0.3">
      <c r="A16" s="105"/>
      <c r="B16" s="21" t="s">
        <v>27</v>
      </c>
      <c r="C16" s="21">
        <f t="shared" ref="C16:T16" si="10">SUM(C12:C15)</f>
        <v>5</v>
      </c>
      <c r="D16" s="21">
        <f t="shared" si="10"/>
        <v>11</v>
      </c>
      <c r="E16" s="21">
        <f t="shared" si="10"/>
        <v>11</v>
      </c>
      <c r="F16" s="21">
        <f t="shared" si="10"/>
        <v>3</v>
      </c>
      <c r="G16" s="21">
        <f t="shared" si="10"/>
        <v>4</v>
      </c>
      <c r="H16" s="21">
        <f t="shared" si="10"/>
        <v>3</v>
      </c>
      <c r="I16" s="21">
        <f t="shared" si="10"/>
        <v>1</v>
      </c>
      <c r="J16" s="21">
        <f t="shared" si="10"/>
        <v>0</v>
      </c>
      <c r="K16" s="21">
        <f t="shared" si="10"/>
        <v>0</v>
      </c>
      <c r="L16" s="21">
        <f t="shared" si="10"/>
        <v>4</v>
      </c>
      <c r="M16" s="21">
        <f t="shared" si="10"/>
        <v>0</v>
      </c>
      <c r="N16" s="21">
        <f t="shared" si="10"/>
        <v>0</v>
      </c>
      <c r="O16" s="21">
        <f t="shared" si="10"/>
        <v>6</v>
      </c>
      <c r="P16" s="21">
        <f t="shared" si="10"/>
        <v>0</v>
      </c>
      <c r="Q16" s="21">
        <f t="shared" si="10"/>
        <v>0</v>
      </c>
      <c r="R16" s="21">
        <f t="shared" si="10"/>
        <v>0</v>
      </c>
      <c r="S16" s="21">
        <f t="shared" si="10"/>
        <v>0</v>
      </c>
      <c r="T16" s="21">
        <f t="shared" si="10"/>
        <v>0</v>
      </c>
      <c r="U16" s="22">
        <f>(G16+M16+P16)/(E16+P16+N16)</f>
        <v>0.36363636363636365</v>
      </c>
      <c r="V16" s="22">
        <f>(H16+I16*2+J16*3+K16*4)/(E16)</f>
        <v>0.45454545454545453</v>
      </c>
      <c r="W16" s="22">
        <f>V16+U16</f>
        <v>0.81818181818181812</v>
      </c>
      <c r="X16" s="23">
        <f>G16/E16</f>
        <v>0.36363636363636365</v>
      </c>
    </row>
    <row r="17" spans="1:24" ht="15.75" thickBot="1" x14ac:dyDescent="0.3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19"/>
      <c r="V17" s="19"/>
      <c r="W17" s="19"/>
      <c r="X17" s="19"/>
    </row>
    <row r="18" spans="1:24" ht="15.75" x14ac:dyDescent="0.25">
      <c r="A18" s="110"/>
      <c r="B18" s="118"/>
      <c r="C18" s="111" t="s">
        <v>0</v>
      </c>
      <c r="D18" s="111" t="s">
        <v>1</v>
      </c>
      <c r="E18" s="111" t="s">
        <v>2</v>
      </c>
      <c r="F18" s="111" t="s">
        <v>3</v>
      </c>
      <c r="G18" s="111" t="s">
        <v>4</v>
      </c>
      <c r="H18" s="111" t="s">
        <v>5</v>
      </c>
      <c r="I18" s="111" t="s">
        <v>6</v>
      </c>
      <c r="J18" s="111" t="s">
        <v>7</v>
      </c>
      <c r="K18" s="111" t="s">
        <v>8</v>
      </c>
      <c r="L18" s="111" t="s">
        <v>9</v>
      </c>
      <c r="M18" s="111" t="s">
        <v>10</v>
      </c>
      <c r="N18" s="111" t="s">
        <v>11</v>
      </c>
      <c r="O18" s="111" t="s">
        <v>12</v>
      </c>
      <c r="P18" s="111" t="s">
        <v>13</v>
      </c>
      <c r="Q18" s="111" t="s">
        <v>14</v>
      </c>
      <c r="R18" s="111" t="s">
        <v>15</v>
      </c>
      <c r="S18" s="111" t="s">
        <v>16</v>
      </c>
      <c r="T18" s="111" t="s">
        <v>17</v>
      </c>
      <c r="U18" s="112" t="s">
        <v>18</v>
      </c>
      <c r="V18" s="112" t="s">
        <v>19</v>
      </c>
      <c r="W18" s="112" t="s">
        <v>20</v>
      </c>
      <c r="X18" s="113" t="s">
        <v>21</v>
      </c>
    </row>
    <row r="19" spans="1:24" ht="15.75" x14ac:dyDescent="0.25">
      <c r="A19" s="114" t="s">
        <v>29</v>
      </c>
      <c r="B19" s="115" t="s">
        <v>23</v>
      </c>
      <c r="C19" s="7">
        <v>4</v>
      </c>
      <c r="D19" s="7">
        <v>14</v>
      </c>
      <c r="E19" s="7">
        <v>11</v>
      </c>
      <c r="F19" s="7">
        <v>5</v>
      </c>
      <c r="G19" s="7">
        <v>3</v>
      </c>
      <c r="H19" s="7">
        <v>3</v>
      </c>
      <c r="I19" s="7">
        <v>0</v>
      </c>
      <c r="J19" s="7">
        <v>0</v>
      </c>
      <c r="K19" s="7">
        <v>0</v>
      </c>
      <c r="L19" s="7">
        <v>2</v>
      </c>
      <c r="M19" s="7">
        <v>3</v>
      </c>
      <c r="N19" s="7">
        <v>1</v>
      </c>
      <c r="O19" s="7">
        <v>0</v>
      </c>
      <c r="P19" s="7">
        <v>1</v>
      </c>
      <c r="Q19" s="7">
        <v>0</v>
      </c>
      <c r="R19" s="7">
        <v>0</v>
      </c>
      <c r="S19" s="7">
        <v>0</v>
      </c>
      <c r="T19" s="7">
        <v>0</v>
      </c>
      <c r="U19" s="8">
        <v>0.53846153846153844</v>
      </c>
      <c r="V19" s="8">
        <v>0.27272727272727271</v>
      </c>
      <c r="W19" s="8">
        <v>0.81118881118881114</v>
      </c>
      <c r="X19" s="9">
        <v>0.27272727272727271</v>
      </c>
    </row>
    <row r="20" spans="1:24" x14ac:dyDescent="0.25">
      <c r="A20" s="116"/>
      <c r="B20" s="115" t="s">
        <v>24</v>
      </c>
      <c r="C20" s="7">
        <v>5</v>
      </c>
      <c r="D20" s="7">
        <v>18</v>
      </c>
      <c r="E20" s="7">
        <v>16</v>
      </c>
      <c r="F20" s="7">
        <v>3</v>
      </c>
      <c r="G20" s="7">
        <v>5</v>
      </c>
      <c r="H20" s="7">
        <v>4</v>
      </c>
      <c r="I20" s="7">
        <v>1</v>
      </c>
      <c r="J20" s="7">
        <v>0</v>
      </c>
      <c r="K20" s="7">
        <v>0</v>
      </c>
      <c r="L20" s="7">
        <v>1</v>
      </c>
      <c r="M20" s="7">
        <v>3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1</v>
      </c>
      <c r="T20" s="7">
        <v>0</v>
      </c>
      <c r="U20" s="8">
        <v>0.5</v>
      </c>
      <c r="V20" s="8">
        <v>0.375</v>
      </c>
      <c r="W20" s="8">
        <v>0.875</v>
      </c>
      <c r="X20" s="9">
        <v>0.3125</v>
      </c>
    </row>
    <row r="21" spans="1:24" x14ac:dyDescent="0.25">
      <c r="A21" s="116"/>
      <c r="B21" s="115" t="s">
        <v>25</v>
      </c>
      <c r="C21" s="7">
        <v>3</v>
      </c>
      <c r="D21" s="7">
        <v>10</v>
      </c>
      <c r="E21" s="7">
        <v>9</v>
      </c>
      <c r="F21" s="7">
        <v>4</v>
      </c>
      <c r="G21" s="7">
        <v>5</v>
      </c>
      <c r="H21" s="7">
        <v>3</v>
      </c>
      <c r="I21" s="7">
        <v>1</v>
      </c>
      <c r="J21" s="7">
        <v>0</v>
      </c>
      <c r="K21" s="7">
        <v>0</v>
      </c>
      <c r="L21" s="7">
        <v>2</v>
      </c>
      <c r="M21" s="7">
        <v>1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8">
        <v>0.66666666666666663</v>
      </c>
      <c r="V21" s="8">
        <v>0.55555555555555558</v>
      </c>
      <c r="W21" s="8">
        <v>1.2222222222222223</v>
      </c>
      <c r="X21" s="9">
        <v>0.55555555555555558</v>
      </c>
    </row>
    <row r="22" spans="1:24" x14ac:dyDescent="0.25">
      <c r="A22" s="116"/>
      <c r="B22" s="115" t="s">
        <v>26</v>
      </c>
      <c r="C22" s="7">
        <v>2</v>
      </c>
      <c r="D22" s="7">
        <v>7</v>
      </c>
      <c r="E22" s="7">
        <v>6</v>
      </c>
      <c r="F22" s="7">
        <v>0</v>
      </c>
      <c r="G22" s="7">
        <v>3</v>
      </c>
      <c r="H22" s="7">
        <v>1</v>
      </c>
      <c r="I22" s="7">
        <v>2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8">
        <v>0.5</v>
      </c>
      <c r="V22" s="8">
        <v>0.83333333333333337</v>
      </c>
      <c r="W22" s="8">
        <v>1.3333333333333335</v>
      </c>
      <c r="X22" s="9">
        <v>0.5</v>
      </c>
    </row>
    <row r="23" spans="1:24" x14ac:dyDescent="0.25">
      <c r="A23" s="116"/>
      <c r="B23" s="115" t="s">
        <v>67</v>
      </c>
      <c r="C23" s="7">
        <v>3</v>
      </c>
      <c r="D23" s="7">
        <v>11</v>
      </c>
      <c r="E23" s="7">
        <v>8</v>
      </c>
      <c r="F23" s="7">
        <v>6</v>
      </c>
      <c r="G23" s="7">
        <v>3</v>
      </c>
      <c r="H23" s="7">
        <v>1</v>
      </c>
      <c r="I23" s="7">
        <v>2</v>
      </c>
      <c r="J23" s="7">
        <v>0</v>
      </c>
      <c r="K23" s="7">
        <v>0</v>
      </c>
      <c r="L23" s="7">
        <v>1</v>
      </c>
      <c r="M23" s="7">
        <v>2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1</v>
      </c>
      <c r="T23" s="7">
        <v>0</v>
      </c>
      <c r="U23" s="8">
        <f>(G23+M23+P23)/(E23+P23+N23)</f>
        <v>0.625</v>
      </c>
      <c r="V23" s="8">
        <f>(H23+I23*2+J23*3+K23*4)/(E23)</f>
        <v>0.625</v>
      </c>
      <c r="W23" s="8">
        <f>V23+U23</f>
        <v>1.25</v>
      </c>
      <c r="X23" s="9">
        <f>G23/E23</f>
        <v>0.375</v>
      </c>
    </row>
    <row r="24" spans="1:24" ht="15.75" thickBot="1" x14ac:dyDescent="0.3">
      <c r="A24" s="117"/>
      <c r="B24" s="15" t="s">
        <v>27</v>
      </c>
      <c r="C24" s="15">
        <f t="shared" ref="C24:T24" si="11">SUM(C19:C23)</f>
        <v>17</v>
      </c>
      <c r="D24" s="15">
        <f t="shared" si="11"/>
        <v>60</v>
      </c>
      <c r="E24" s="15">
        <f t="shared" si="11"/>
        <v>50</v>
      </c>
      <c r="F24" s="15">
        <f t="shared" si="11"/>
        <v>18</v>
      </c>
      <c r="G24" s="15">
        <f t="shared" si="11"/>
        <v>19</v>
      </c>
      <c r="H24" s="15">
        <f t="shared" si="11"/>
        <v>12</v>
      </c>
      <c r="I24" s="15">
        <f t="shared" si="11"/>
        <v>6</v>
      </c>
      <c r="J24" s="15">
        <f t="shared" si="11"/>
        <v>0</v>
      </c>
      <c r="K24" s="15">
        <f t="shared" si="11"/>
        <v>0</v>
      </c>
      <c r="L24" s="15">
        <f t="shared" si="11"/>
        <v>6</v>
      </c>
      <c r="M24" s="15">
        <f t="shared" si="11"/>
        <v>9</v>
      </c>
      <c r="N24" s="15">
        <f t="shared" si="11"/>
        <v>1</v>
      </c>
      <c r="O24" s="15">
        <f t="shared" si="11"/>
        <v>0</v>
      </c>
      <c r="P24" s="15">
        <f t="shared" si="11"/>
        <v>1</v>
      </c>
      <c r="Q24" s="15">
        <f t="shared" si="11"/>
        <v>0</v>
      </c>
      <c r="R24" s="15">
        <f t="shared" si="11"/>
        <v>0</v>
      </c>
      <c r="S24" s="15">
        <f t="shared" si="11"/>
        <v>2</v>
      </c>
      <c r="T24" s="15">
        <f t="shared" si="11"/>
        <v>0</v>
      </c>
      <c r="U24" s="16">
        <f>(G24+M24+P24)/(E24+P24+N24)</f>
        <v>0.55769230769230771</v>
      </c>
      <c r="V24" s="16">
        <f>(H24+I24*2+J24*3+K24*4)/(E24)</f>
        <v>0.48</v>
      </c>
      <c r="W24" s="16">
        <f>V24+U24</f>
        <v>1.0376923076923077</v>
      </c>
      <c r="X24" s="17">
        <f>G24/E24</f>
        <v>0.38</v>
      </c>
    </row>
    <row r="25" spans="1:24" ht="15.75" thickBot="1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19"/>
      <c r="V25" s="19"/>
      <c r="W25" s="19"/>
      <c r="X25" s="19"/>
    </row>
    <row r="26" spans="1:24" ht="15.75" x14ac:dyDescent="0.25">
      <c r="A26" s="102"/>
      <c r="B26" s="106"/>
      <c r="C26" s="99" t="s">
        <v>0</v>
      </c>
      <c r="D26" s="99" t="s">
        <v>1</v>
      </c>
      <c r="E26" s="99" t="s">
        <v>2</v>
      </c>
      <c r="F26" s="99" t="s">
        <v>3</v>
      </c>
      <c r="G26" s="99" t="s">
        <v>4</v>
      </c>
      <c r="H26" s="99" t="s">
        <v>5</v>
      </c>
      <c r="I26" s="99" t="s">
        <v>6</v>
      </c>
      <c r="J26" s="99" t="s">
        <v>7</v>
      </c>
      <c r="K26" s="99" t="s">
        <v>8</v>
      </c>
      <c r="L26" s="99" t="s">
        <v>9</v>
      </c>
      <c r="M26" s="99" t="s">
        <v>10</v>
      </c>
      <c r="N26" s="99" t="s">
        <v>11</v>
      </c>
      <c r="O26" s="99" t="s">
        <v>12</v>
      </c>
      <c r="P26" s="99" t="s">
        <v>13</v>
      </c>
      <c r="Q26" s="99" t="s">
        <v>14</v>
      </c>
      <c r="R26" s="99" t="s">
        <v>15</v>
      </c>
      <c r="S26" s="99" t="s">
        <v>16</v>
      </c>
      <c r="T26" s="99" t="s">
        <v>17</v>
      </c>
      <c r="U26" s="100" t="s">
        <v>18</v>
      </c>
      <c r="V26" s="100" t="s">
        <v>19</v>
      </c>
      <c r="W26" s="100" t="s">
        <v>20</v>
      </c>
      <c r="X26" s="101" t="s">
        <v>21</v>
      </c>
    </row>
    <row r="27" spans="1:24" ht="15.75" x14ac:dyDescent="0.25">
      <c r="A27" s="103" t="s">
        <v>30</v>
      </c>
      <c r="B27" s="96" t="s">
        <v>23</v>
      </c>
      <c r="C27" s="29">
        <v>3</v>
      </c>
      <c r="D27" s="29">
        <v>9</v>
      </c>
      <c r="E27" s="29">
        <v>6</v>
      </c>
      <c r="F27" s="29">
        <v>2</v>
      </c>
      <c r="G27" s="29">
        <v>1</v>
      </c>
      <c r="H27" s="29">
        <v>1</v>
      </c>
      <c r="I27" s="29">
        <v>0</v>
      </c>
      <c r="J27" s="29">
        <v>0</v>
      </c>
      <c r="K27" s="29">
        <v>0</v>
      </c>
      <c r="L27" s="29">
        <v>2</v>
      </c>
      <c r="M27" s="29">
        <v>1</v>
      </c>
      <c r="N27" s="29">
        <v>0</v>
      </c>
      <c r="O27" s="29">
        <v>1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19">
        <v>0.33333333333333331</v>
      </c>
      <c r="V27" s="19">
        <v>0.16666666666666666</v>
      </c>
      <c r="W27" s="19">
        <v>0.5</v>
      </c>
      <c r="X27" s="20">
        <v>0.16666666666666666</v>
      </c>
    </row>
    <row r="28" spans="1:24" x14ac:dyDescent="0.25">
      <c r="A28" s="104"/>
      <c r="B28" s="96" t="s">
        <v>24</v>
      </c>
      <c r="C28" s="29">
        <v>4</v>
      </c>
      <c r="D28" s="29">
        <v>11</v>
      </c>
      <c r="E28" s="29">
        <v>10</v>
      </c>
      <c r="F28" s="29">
        <v>3</v>
      </c>
      <c r="G28" s="29">
        <v>4</v>
      </c>
      <c r="H28" s="29">
        <v>4</v>
      </c>
      <c r="I28" s="29">
        <v>0</v>
      </c>
      <c r="J28" s="29">
        <v>0</v>
      </c>
      <c r="K28" s="29">
        <v>0</v>
      </c>
      <c r="L28" s="29">
        <v>1</v>
      </c>
      <c r="M28" s="29">
        <v>1</v>
      </c>
      <c r="N28" s="29">
        <v>0</v>
      </c>
      <c r="O28" s="29">
        <v>2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19">
        <v>0.5</v>
      </c>
      <c r="V28" s="19">
        <v>0.4</v>
      </c>
      <c r="W28" s="19">
        <v>0.9</v>
      </c>
      <c r="X28" s="20">
        <v>0.4</v>
      </c>
    </row>
    <row r="29" spans="1:24" x14ac:dyDescent="0.25">
      <c r="A29" s="104"/>
      <c r="B29" s="96" t="s">
        <v>25</v>
      </c>
      <c r="C29" s="29">
        <v>2</v>
      </c>
      <c r="D29" s="29">
        <v>4</v>
      </c>
      <c r="E29" s="29">
        <v>4</v>
      </c>
      <c r="F29" s="29">
        <v>2</v>
      </c>
      <c r="G29" s="29">
        <v>2</v>
      </c>
      <c r="H29" s="29">
        <v>1</v>
      </c>
      <c r="I29" s="29">
        <v>1</v>
      </c>
      <c r="J29" s="29">
        <v>0</v>
      </c>
      <c r="K29" s="29">
        <v>0</v>
      </c>
      <c r="L29" s="29">
        <v>2</v>
      </c>
      <c r="M29" s="29">
        <v>0</v>
      </c>
      <c r="N29" s="29">
        <v>1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19">
        <v>0.4</v>
      </c>
      <c r="V29" s="19">
        <v>0.75</v>
      </c>
      <c r="W29" s="19">
        <v>1.1499999999999999</v>
      </c>
      <c r="X29" s="20">
        <v>0.5</v>
      </c>
    </row>
    <row r="30" spans="1:24" x14ac:dyDescent="0.25">
      <c r="A30" s="104"/>
      <c r="B30" s="29" t="s">
        <v>26</v>
      </c>
      <c r="C30" s="29">
        <v>2</v>
      </c>
      <c r="D30" s="29">
        <v>5</v>
      </c>
      <c r="E30" s="29">
        <v>5</v>
      </c>
      <c r="F30" s="29">
        <v>1</v>
      </c>
      <c r="G30" s="29">
        <v>2</v>
      </c>
      <c r="H30" s="29">
        <v>2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19">
        <v>0.4</v>
      </c>
      <c r="V30" s="19">
        <v>0.4</v>
      </c>
      <c r="W30" s="19">
        <v>0.8</v>
      </c>
      <c r="X30" s="20">
        <v>0.4</v>
      </c>
    </row>
    <row r="31" spans="1:24" x14ac:dyDescent="0.25">
      <c r="A31" s="104"/>
      <c r="B31" s="29" t="s">
        <v>67</v>
      </c>
      <c r="C31" s="29">
        <v>3</v>
      </c>
      <c r="D31" s="29">
        <v>10</v>
      </c>
      <c r="E31" s="29">
        <v>10</v>
      </c>
      <c r="F31" s="29">
        <v>1</v>
      </c>
      <c r="G31" s="29">
        <v>5</v>
      </c>
      <c r="H31" s="29">
        <v>1</v>
      </c>
      <c r="I31" s="29">
        <v>1</v>
      </c>
      <c r="J31" s="29">
        <v>0</v>
      </c>
      <c r="K31" s="29">
        <v>0</v>
      </c>
      <c r="L31" s="29">
        <v>4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19">
        <f t="shared" ref="U31" si="12">(G31+M31+P31)/(E31+P31+N31)</f>
        <v>0.5</v>
      </c>
      <c r="V31" s="19">
        <f t="shared" ref="V31" si="13">(H31+I31*2+J31*3+K31*4)/(E31)</f>
        <v>0.3</v>
      </c>
      <c r="W31" s="19">
        <f t="shared" ref="W31" si="14">V31+U31</f>
        <v>0.8</v>
      </c>
      <c r="X31" s="20">
        <f t="shared" ref="X31" si="15">G31/E31</f>
        <v>0.5</v>
      </c>
    </row>
    <row r="32" spans="1:24" ht="15.75" thickBot="1" x14ac:dyDescent="0.3">
      <c r="A32" s="105"/>
      <c r="B32" s="21" t="s">
        <v>27</v>
      </c>
      <c r="C32" s="21">
        <f t="shared" ref="C32:T32" si="16">SUM(C27:C31)</f>
        <v>14</v>
      </c>
      <c r="D32" s="21">
        <f t="shared" si="16"/>
        <v>39</v>
      </c>
      <c r="E32" s="21">
        <f t="shared" si="16"/>
        <v>35</v>
      </c>
      <c r="F32" s="21">
        <f t="shared" si="16"/>
        <v>9</v>
      </c>
      <c r="G32" s="21">
        <f t="shared" si="16"/>
        <v>14</v>
      </c>
      <c r="H32" s="21">
        <f t="shared" si="16"/>
        <v>9</v>
      </c>
      <c r="I32" s="21">
        <f t="shared" si="16"/>
        <v>2</v>
      </c>
      <c r="J32" s="21">
        <f t="shared" si="16"/>
        <v>0</v>
      </c>
      <c r="K32" s="21">
        <f t="shared" si="16"/>
        <v>0</v>
      </c>
      <c r="L32" s="21">
        <f t="shared" si="16"/>
        <v>9</v>
      </c>
      <c r="M32" s="21">
        <f t="shared" si="16"/>
        <v>2</v>
      </c>
      <c r="N32" s="21">
        <f t="shared" si="16"/>
        <v>1</v>
      </c>
      <c r="O32" s="21">
        <f t="shared" si="16"/>
        <v>3</v>
      </c>
      <c r="P32" s="21">
        <f t="shared" si="16"/>
        <v>0</v>
      </c>
      <c r="Q32" s="21">
        <f t="shared" si="16"/>
        <v>0</v>
      </c>
      <c r="R32" s="21">
        <f t="shared" si="16"/>
        <v>0</v>
      </c>
      <c r="S32" s="21">
        <f t="shared" si="16"/>
        <v>0</v>
      </c>
      <c r="T32" s="21">
        <f t="shared" si="16"/>
        <v>0</v>
      </c>
      <c r="U32" s="22">
        <f>(G32+M32+P32)/(E32+P32+N32)</f>
        <v>0.44444444444444442</v>
      </c>
      <c r="V32" s="22">
        <f>(H32+I32*2+J32*3+K32*4)/(E32)</f>
        <v>0.37142857142857144</v>
      </c>
      <c r="W32" s="22">
        <f>V32+U32</f>
        <v>0.81587301587301586</v>
      </c>
      <c r="X32" s="23">
        <f>G32/E32</f>
        <v>0.4</v>
      </c>
    </row>
    <row r="33" spans="1:24" ht="15.75" thickBot="1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19"/>
      <c r="V33" s="19"/>
      <c r="W33" s="19"/>
      <c r="X33" s="19"/>
    </row>
    <row r="34" spans="1:24" ht="15.75" x14ac:dyDescent="0.25">
      <c r="A34" s="110"/>
      <c r="B34" s="118"/>
      <c r="C34" s="111" t="s">
        <v>0</v>
      </c>
      <c r="D34" s="111" t="s">
        <v>1</v>
      </c>
      <c r="E34" s="111" t="s">
        <v>2</v>
      </c>
      <c r="F34" s="111" t="s">
        <v>3</v>
      </c>
      <c r="G34" s="111" t="s">
        <v>4</v>
      </c>
      <c r="H34" s="111" t="s">
        <v>5</v>
      </c>
      <c r="I34" s="111" t="s">
        <v>6</v>
      </c>
      <c r="J34" s="111" t="s">
        <v>7</v>
      </c>
      <c r="K34" s="111" t="s">
        <v>8</v>
      </c>
      <c r="L34" s="111" t="s">
        <v>9</v>
      </c>
      <c r="M34" s="111" t="s">
        <v>10</v>
      </c>
      <c r="N34" s="111" t="s">
        <v>11</v>
      </c>
      <c r="O34" s="111" t="s">
        <v>12</v>
      </c>
      <c r="P34" s="111" t="s">
        <v>13</v>
      </c>
      <c r="Q34" s="111" t="s">
        <v>14</v>
      </c>
      <c r="R34" s="111" t="s">
        <v>15</v>
      </c>
      <c r="S34" s="111" t="s">
        <v>16</v>
      </c>
      <c r="T34" s="111" t="s">
        <v>17</v>
      </c>
      <c r="U34" s="112" t="s">
        <v>18</v>
      </c>
      <c r="V34" s="112" t="s">
        <v>19</v>
      </c>
      <c r="W34" s="112" t="s">
        <v>20</v>
      </c>
      <c r="X34" s="113" t="s">
        <v>21</v>
      </c>
    </row>
    <row r="35" spans="1:24" ht="15.75" x14ac:dyDescent="0.25">
      <c r="A35" s="114" t="s">
        <v>31</v>
      </c>
      <c r="B35" s="115" t="s">
        <v>23</v>
      </c>
      <c r="C35" s="7">
        <v>1</v>
      </c>
      <c r="D35" s="7">
        <v>4</v>
      </c>
      <c r="E35" s="7">
        <v>2</v>
      </c>
      <c r="F35" s="7">
        <v>1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2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8">
        <f>(G35+M35+P35)/(E35+P35+N35)</f>
        <v>1</v>
      </c>
      <c r="V35" s="8">
        <f>(H35+I35*2+J35*3+K35*4)/(E35)</f>
        <v>0</v>
      </c>
      <c r="W35" s="8">
        <f>V35+U35</f>
        <v>1</v>
      </c>
      <c r="X35" s="9">
        <f>G35/E35</f>
        <v>0</v>
      </c>
    </row>
    <row r="36" spans="1:24" x14ac:dyDescent="0.25">
      <c r="A36" s="116"/>
      <c r="B36" s="115" t="s">
        <v>24</v>
      </c>
      <c r="C36" s="7">
        <v>2</v>
      </c>
      <c r="D36" s="7">
        <v>4</v>
      </c>
      <c r="E36" s="7">
        <v>2</v>
      </c>
      <c r="F36" s="7">
        <v>1</v>
      </c>
      <c r="G36" s="7">
        <v>1</v>
      </c>
      <c r="H36" s="7">
        <v>1</v>
      </c>
      <c r="I36" s="7">
        <v>0</v>
      </c>
      <c r="J36" s="7">
        <v>0</v>
      </c>
      <c r="K36" s="7">
        <v>0</v>
      </c>
      <c r="L36" s="7">
        <v>0</v>
      </c>
      <c r="M36" s="7">
        <v>2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8">
        <v>1.5</v>
      </c>
      <c r="V36" s="8">
        <v>0.5</v>
      </c>
      <c r="W36" s="8">
        <v>2</v>
      </c>
      <c r="X36" s="9">
        <v>0.5</v>
      </c>
    </row>
    <row r="37" spans="1:24" x14ac:dyDescent="0.25">
      <c r="A37" s="116"/>
      <c r="B37" s="115" t="s">
        <v>25</v>
      </c>
      <c r="C37" s="7">
        <v>1</v>
      </c>
      <c r="D37" s="7">
        <v>4</v>
      </c>
      <c r="E37" s="7">
        <v>3</v>
      </c>
      <c r="F37" s="7">
        <v>0</v>
      </c>
      <c r="G37" s="7">
        <v>1</v>
      </c>
      <c r="H37" s="7">
        <v>1</v>
      </c>
      <c r="I37" s="7">
        <v>0</v>
      </c>
      <c r="J37" s="7">
        <v>0</v>
      </c>
      <c r="K37" s="7">
        <v>0</v>
      </c>
      <c r="L37" s="7">
        <v>0</v>
      </c>
      <c r="M37" s="7">
        <v>1</v>
      </c>
      <c r="N37" s="7">
        <v>0</v>
      </c>
      <c r="O37" s="7">
        <v>1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8">
        <v>0.66666666666666663</v>
      </c>
      <c r="V37" s="8">
        <v>0.33333333333333331</v>
      </c>
      <c r="W37" s="8">
        <v>1</v>
      </c>
      <c r="X37" s="9">
        <v>0.33333333333333331</v>
      </c>
    </row>
    <row r="38" spans="1:24" x14ac:dyDescent="0.25">
      <c r="A38" s="116"/>
      <c r="B38" s="115" t="s">
        <v>67</v>
      </c>
      <c r="C38" s="7">
        <v>1</v>
      </c>
      <c r="D38" s="7">
        <v>2</v>
      </c>
      <c r="E38" s="7">
        <v>2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2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8">
        <f>(G38+M38+P38)/(E38+P38+N38)</f>
        <v>0</v>
      </c>
      <c r="V38" s="8">
        <f>(H38+I38*2+J38*3+K38*4)/(E38)</f>
        <v>0</v>
      </c>
      <c r="W38" s="8">
        <f>V38+U38</f>
        <v>0</v>
      </c>
      <c r="X38" s="9">
        <f>G38/E38</f>
        <v>0</v>
      </c>
    </row>
    <row r="39" spans="1:24" ht="15.75" thickBot="1" x14ac:dyDescent="0.3">
      <c r="A39" s="117"/>
      <c r="B39" s="24" t="s">
        <v>27</v>
      </c>
      <c r="C39" s="15">
        <f t="shared" ref="C39:T39" si="17">SUM(C35:C38)</f>
        <v>5</v>
      </c>
      <c r="D39" s="15">
        <f t="shared" si="17"/>
        <v>14</v>
      </c>
      <c r="E39" s="15">
        <f t="shared" si="17"/>
        <v>9</v>
      </c>
      <c r="F39" s="15">
        <f t="shared" si="17"/>
        <v>2</v>
      </c>
      <c r="G39" s="15">
        <f t="shared" si="17"/>
        <v>2</v>
      </c>
      <c r="H39" s="15">
        <f t="shared" si="17"/>
        <v>2</v>
      </c>
      <c r="I39" s="15">
        <f t="shared" si="17"/>
        <v>0</v>
      </c>
      <c r="J39" s="15">
        <f t="shared" si="17"/>
        <v>0</v>
      </c>
      <c r="K39" s="15">
        <f t="shared" si="17"/>
        <v>0</v>
      </c>
      <c r="L39" s="15">
        <f t="shared" si="17"/>
        <v>0</v>
      </c>
      <c r="M39" s="15">
        <f t="shared" si="17"/>
        <v>5</v>
      </c>
      <c r="N39" s="15">
        <f t="shared" si="17"/>
        <v>0</v>
      </c>
      <c r="O39" s="15">
        <f t="shared" si="17"/>
        <v>3</v>
      </c>
      <c r="P39" s="15">
        <f t="shared" si="17"/>
        <v>0</v>
      </c>
      <c r="Q39" s="15">
        <f t="shared" si="17"/>
        <v>0</v>
      </c>
      <c r="R39" s="15">
        <f t="shared" si="17"/>
        <v>0</v>
      </c>
      <c r="S39" s="15">
        <f t="shared" si="17"/>
        <v>0</v>
      </c>
      <c r="T39" s="15">
        <f t="shared" si="17"/>
        <v>0</v>
      </c>
      <c r="U39" s="16">
        <f>(G39+M39+P39)/(E39+P39+N39)</f>
        <v>0.77777777777777779</v>
      </c>
      <c r="V39" s="16">
        <f>(H39+I39*2+J39*3+K39*4)/(E39)</f>
        <v>0.22222222222222221</v>
      </c>
      <c r="W39" s="16">
        <f>V39+U39</f>
        <v>1</v>
      </c>
      <c r="X39" s="17">
        <f>G39/E39</f>
        <v>0.22222222222222221</v>
      </c>
    </row>
    <row r="40" spans="1:24" ht="15.75" thickBot="1" x14ac:dyDescent="0.3">
      <c r="A40" s="29"/>
      <c r="B40" s="96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19"/>
      <c r="V40" s="19"/>
      <c r="W40" s="19"/>
      <c r="X40" s="19"/>
    </row>
    <row r="41" spans="1:24" ht="15.75" x14ac:dyDescent="0.25">
      <c r="A41" s="102"/>
      <c r="B41" s="106"/>
      <c r="C41" s="99" t="s">
        <v>0</v>
      </c>
      <c r="D41" s="99" t="s">
        <v>1</v>
      </c>
      <c r="E41" s="99" t="s">
        <v>2</v>
      </c>
      <c r="F41" s="99" t="s">
        <v>3</v>
      </c>
      <c r="G41" s="99" t="s">
        <v>4</v>
      </c>
      <c r="H41" s="99" t="s">
        <v>5</v>
      </c>
      <c r="I41" s="99" t="s">
        <v>6</v>
      </c>
      <c r="J41" s="99" t="s">
        <v>7</v>
      </c>
      <c r="K41" s="99" t="s">
        <v>8</v>
      </c>
      <c r="L41" s="99" t="s">
        <v>9</v>
      </c>
      <c r="M41" s="99" t="s">
        <v>10</v>
      </c>
      <c r="N41" s="99" t="s">
        <v>11</v>
      </c>
      <c r="O41" s="99" t="s">
        <v>12</v>
      </c>
      <c r="P41" s="99" t="s">
        <v>13</v>
      </c>
      <c r="Q41" s="99" t="s">
        <v>14</v>
      </c>
      <c r="R41" s="99" t="s">
        <v>15</v>
      </c>
      <c r="S41" s="99" t="s">
        <v>16</v>
      </c>
      <c r="T41" s="99" t="s">
        <v>17</v>
      </c>
      <c r="U41" s="100" t="s">
        <v>18</v>
      </c>
      <c r="V41" s="100" t="s">
        <v>19</v>
      </c>
      <c r="W41" s="100" t="s">
        <v>20</v>
      </c>
      <c r="X41" s="101" t="s">
        <v>21</v>
      </c>
    </row>
    <row r="42" spans="1:24" ht="15.75" x14ac:dyDescent="0.25">
      <c r="A42" s="103" t="s">
        <v>32</v>
      </c>
      <c r="B42" s="96" t="s">
        <v>23</v>
      </c>
      <c r="C42" s="29">
        <v>2</v>
      </c>
      <c r="D42" s="29">
        <v>5</v>
      </c>
      <c r="E42" s="29">
        <v>5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19">
        <v>0</v>
      </c>
      <c r="V42" s="19">
        <v>0</v>
      </c>
      <c r="W42" s="19">
        <v>0</v>
      </c>
      <c r="X42" s="20">
        <v>0</v>
      </c>
    </row>
    <row r="43" spans="1:24" x14ac:dyDescent="0.25">
      <c r="A43" s="104"/>
      <c r="B43" s="96" t="s">
        <v>24</v>
      </c>
      <c r="C43" s="29">
        <v>4</v>
      </c>
      <c r="D43" s="29">
        <v>15</v>
      </c>
      <c r="E43" s="29">
        <v>14</v>
      </c>
      <c r="F43" s="29">
        <v>3</v>
      </c>
      <c r="G43" s="29">
        <v>5</v>
      </c>
      <c r="H43" s="29">
        <v>2</v>
      </c>
      <c r="I43" s="29">
        <v>3</v>
      </c>
      <c r="J43" s="29">
        <v>0</v>
      </c>
      <c r="K43" s="29">
        <v>0</v>
      </c>
      <c r="L43" s="29">
        <v>3</v>
      </c>
      <c r="M43" s="29">
        <v>0</v>
      </c>
      <c r="N43" s="29">
        <v>0</v>
      </c>
      <c r="O43" s="29">
        <v>1</v>
      </c>
      <c r="P43" s="29">
        <v>0</v>
      </c>
      <c r="Q43" s="29">
        <v>0</v>
      </c>
      <c r="R43" s="29">
        <v>0</v>
      </c>
      <c r="S43" s="29">
        <v>1</v>
      </c>
      <c r="T43" s="29">
        <v>0</v>
      </c>
      <c r="U43" s="19">
        <v>0.35714285714285715</v>
      </c>
      <c r="V43" s="19">
        <v>0.5714285714285714</v>
      </c>
      <c r="W43" s="19">
        <v>0.9285714285714286</v>
      </c>
      <c r="X43" s="20">
        <v>0.35714285714285715</v>
      </c>
    </row>
    <row r="44" spans="1:24" x14ac:dyDescent="0.25">
      <c r="A44" s="104"/>
      <c r="B44" s="96" t="s">
        <v>25</v>
      </c>
      <c r="C44" s="29">
        <v>3</v>
      </c>
      <c r="D44" s="29">
        <v>10</v>
      </c>
      <c r="E44" s="29">
        <v>10</v>
      </c>
      <c r="F44" s="29">
        <v>2</v>
      </c>
      <c r="G44" s="29">
        <v>3</v>
      </c>
      <c r="H44" s="29">
        <v>3</v>
      </c>
      <c r="I44" s="29">
        <v>0</v>
      </c>
      <c r="J44" s="29">
        <v>0</v>
      </c>
      <c r="K44" s="29">
        <v>0</v>
      </c>
      <c r="L44" s="29">
        <v>1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19">
        <v>0.3</v>
      </c>
      <c r="V44" s="19">
        <v>0.3</v>
      </c>
      <c r="W44" s="19">
        <v>0.6</v>
      </c>
      <c r="X44" s="20">
        <v>0.3</v>
      </c>
    </row>
    <row r="45" spans="1:24" x14ac:dyDescent="0.25">
      <c r="A45" s="104"/>
      <c r="B45" s="96" t="s">
        <v>26</v>
      </c>
      <c r="C45" s="29">
        <v>2</v>
      </c>
      <c r="D45" s="29">
        <v>5</v>
      </c>
      <c r="E45" s="29">
        <v>5</v>
      </c>
      <c r="F45" s="29">
        <v>0</v>
      </c>
      <c r="G45" s="29">
        <v>1</v>
      </c>
      <c r="H45" s="29">
        <v>1</v>
      </c>
      <c r="I45" s="29">
        <v>0</v>
      </c>
      <c r="J45" s="29">
        <v>0</v>
      </c>
      <c r="K45" s="29">
        <v>0</v>
      </c>
      <c r="L45" s="29">
        <v>0</v>
      </c>
      <c r="M45" s="29">
        <v>2</v>
      </c>
      <c r="N45" s="29">
        <v>1</v>
      </c>
      <c r="O45" s="29">
        <v>0</v>
      </c>
      <c r="P45" s="29">
        <v>0</v>
      </c>
      <c r="Q45" s="29">
        <v>0</v>
      </c>
      <c r="R45" s="29">
        <v>0</v>
      </c>
      <c r="S45" s="29">
        <v>1</v>
      </c>
      <c r="T45" s="29">
        <v>0</v>
      </c>
      <c r="U45" s="19">
        <v>0.5</v>
      </c>
      <c r="V45" s="19">
        <v>0.2</v>
      </c>
      <c r="W45" s="19">
        <v>0.7</v>
      </c>
      <c r="X45" s="20">
        <v>0.2</v>
      </c>
    </row>
    <row r="46" spans="1:24" x14ac:dyDescent="0.25">
      <c r="A46" s="104"/>
      <c r="B46" s="96" t="s">
        <v>67</v>
      </c>
      <c r="C46" s="29">
        <v>3</v>
      </c>
      <c r="D46" s="29">
        <v>8</v>
      </c>
      <c r="E46" s="29">
        <v>8</v>
      </c>
      <c r="F46" s="29">
        <v>1</v>
      </c>
      <c r="G46" s="29">
        <v>1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1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19">
        <f>(G46+M46+P46)/(E46+P46+N46)</f>
        <v>0.125</v>
      </c>
      <c r="V46" s="19">
        <f>(H46+I46*2+J46*3+K46*4)/(E46)</f>
        <v>0</v>
      </c>
      <c r="W46" s="19">
        <f>V46+U46</f>
        <v>0.125</v>
      </c>
      <c r="X46" s="20">
        <f>G46/E46</f>
        <v>0.125</v>
      </c>
    </row>
    <row r="47" spans="1:24" ht="15.75" thickBot="1" x14ac:dyDescent="0.3">
      <c r="A47" s="105"/>
      <c r="B47" s="21" t="s">
        <v>27</v>
      </c>
      <c r="C47" s="21">
        <f t="shared" ref="C47:T47" si="18">SUM(C42:C46)</f>
        <v>14</v>
      </c>
      <c r="D47" s="21">
        <f t="shared" si="18"/>
        <v>43</v>
      </c>
      <c r="E47" s="21">
        <f t="shared" si="18"/>
        <v>42</v>
      </c>
      <c r="F47" s="21">
        <f t="shared" si="18"/>
        <v>6</v>
      </c>
      <c r="G47" s="21">
        <f t="shared" si="18"/>
        <v>10</v>
      </c>
      <c r="H47" s="21">
        <f t="shared" si="18"/>
        <v>6</v>
      </c>
      <c r="I47" s="21">
        <f t="shared" si="18"/>
        <v>3</v>
      </c>
      <c r="J47" s="21">
        <f t="shared" si="18"/>
        <v>0</v>
      </c>
      <c r="K47" s="21">
        <f t="shared" si="18"/>
        <v>0</v>
      </c>
      <c r="L47" s="21">
        <f t="shared" si="18"/>
        <v>4</v>
      </c>
      <c r="M47" s="21">
        <f t="shared" si="18"/>
        <v>2</v>
      </c>
      <c r="N47" s="21">
        <f t="shared" si="18"/>
        <v>1</v>
      </c>
      <c r="O47" s="21">
        <f t="shared" si="18"/>
        <v>2</v>
      </c>
      <c r="P47" s="21">
        <f t="shared" si="18"/>
        <v>0</v>
      </c>
      <c r="Q47" s="21">
        <f t="shared" si="18"/>
        <v>0</v>
      </c>
      <c r="R47" s="21">
        <f t="shared" si="18"/>
        <v>0</v>
      </c>
      <c r="S47" s="21">
        <f t="shared" si="18"/>
        <v>2</v>
      </c>
      <c r="T47" s="21">
        <f t="shared" si="18"/>
        <v>0</v>
      </c>
      <c r="U47" s="22">
        <f>(G47+M47+P47)/(E47+P47+N47)</f>
        <v>0.27906976744186046</v>
      </c>
      <c r="V47" s="22">
        <f>(H47+I47*2+J47*3+K47*4)/(E47)</f>
        <v>0.2857142857142857</v>
      </c>
      <c r="W47" s="22">
        <f>V47+U47</f>
        <v>0.5647840531561461</v>
      </c>
      <c r="X47" s="23">
        <f>G47/E47</f>
        <v>0.23809523809523808</v>
      </c>
    </row>
    <row r="48" spans="1:24" ht="15.75" thickBot="1" x14ac:dyDescent="0.3">
      <c r="A48" s="29"/>
      <c r="B48" s="96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19"/>
      <c r="V48" s="19"/>
      <c r="W48" s="19"/>
      <c r="X48" s="19"/>
    </row>
    <row r="49" spans="1:24" ht="15.75" x14ac:dyDescent="0.25">
      <c r="A49" s="110"/>
      <c r="B49" s="118"/>
      <c r="C49" s="111" t="s">
        <v>0</v>
      </c>
      <c r="D49" s="111" t="s">
        <v>1</v>
      </c>
      <c r="E49" s="111" t="s">
        <v>2</v>
      </c>
      <c r="F49" s="111" t="s">
        <v>3</v>
      </c>
      <c r="G49" s="111" t="s">
        <v>4</v>
      </c>
      <c r="H49" s="111" t="s">
        <v>5</v>
      </c>
      <c r="I49" s="111" t="s">
        <v>6</v>
      </c>
      <c r="J49" s="111" t="s">
        <v>7</v>
      </c>
      <c r="K49" s="111" t="s">
        <v>8</v>
      </c>
      <c r="L49" s="111" t="s">
        <v>9</v>
      </c>
      <c r="M49" s="111" t="s">
        <v>10</v>
      </c>
      <c r="N49" s="111" t="s">
        <v>11</v>
      </c>
      <c r="O49" s="111" t="s">
        <v>12</v>
      </c>
      <c r="P49" s="111" t="s">
        <v>13</v>
      </c>
      <c r="Q49" s="111" t="s">
        <v>14</v>
      </c>
      <c r="R49" s="111" t="s">
        <v>15</v>
      </c>
      <c r="S49" s="111" t="s">
        <v>16</v>
      </c>
      <c r="T49" s="111" t="s">
        <v>17</v>
      </c>
      <c r="U49" s="112" t="s">
        <v>18</v>
      </c>
      <c r="V49" s="112" t="s">
        <v>19</v>
      </c>
      <c r="W49" s="112" t="s">
        <v>20</v>
      </c>
      <c r="X49" s="113" t="s">
        <v>21</v>
      </c>
    </row>
    <row r="50" spans="1:24" ht="15.75" x14ac:dyDescent="0.25">
      <c r="A50" s="114" t="s">
        <v>33</v>
      </c>
      <c r="B50" s="7" t="s">
        <v>23</v>
      </c>
      <c r="C50" s="7">
        <v>4</v>
      </c>
      <c r="D50" s="7">
        <v>12</v>
      </c>
      <c r="E50" s="7">
        <v>11</v>
      </c>
      <c r="F50" s="7">
        <v>2</v>
      </c>
      <c r="G50" s="7">
        <v>2</v>
      </c>
      <c r="H50" s="7">
        <v>2</v>
      </c>
      <c r="I50" s="7">
        <v>0</v>
      </c>
      <c r="J50" s="7">
        <v>0</v>
      </c>
      <c r="K50" s="7">
        <v>0</v>
      </c>
      <c r="L50" s="7">
        <v>0</v>
      </c>
      <c r="M50" s="7">
        <v>1</v>
      </c>
      <c r="N50" s="7">
        <v>0</v>
      </c>
      <c r="O50" s="7">
        <v>3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8">
        <v>0.27272727272727271</v>
      </c>
      <c r="V50" s="8">
        <v>0.18181818181818182</v>
      </c>
      <c r="W50" s="8">
        <v>0.45454545454545453</v>
      </c>
      <c r="X50" s="9">
        <v>0.18181818181818182</v>
      </c>
    </row>
    <row r="51" spans="1:24" x14ac:dyDescent="0.25">
      <c r="A51" s="116"/>
      <c r="B51" s="115" t="s">
        <v>24</v>
      </c>
      <c r="C51" s="7">
        <v>5</v>
      </c>
      <c r="D51" s="7">
        <v>14</v>
      </c>
      <c r="E51" s="7">
        <v>14</v>
      </c>
      <c r="F51" s="7">
        <v>3</v>
      </c>
      <c r="G51" s="7">
        <v>6</v>
      </c>
      <c r="H51" s="7">
        <v>5</v>
      </c>
      <c r="I51" s="7">
        <v>0</v>
      </c>
      <c r="J51" s="7">
        <v>0</v>
      </c>
      <c r="K51" s="7">
        <v>0</v>
      </c>
      <c r="L51" s="7">
        <v>1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1</v>
      </c>
      <c r="T51" s="7">
        <v>0</v>
      </c>
      <c r="U51" s="8">
        <v>0.42857142857142855</v>
      </c>
      <c r="V51" s="8">
        <v>0.35714285714285715</v>
      </c>
      <c r="W51" s="8">
        <v>0.7857142857142857</v>
      </c>
      <c r="X51" s="9">
        <v>0.42857142857142855</v>
      </c>
    </row>
    <row r="52" spans="1:24" x14ac:dyDescent="0.25">
      <c r="A52" s="116"/>
      <c r="B52" s="7" t="s">
        <v>25</v>
      </c>
      <c r="C52" s="7">
        <v>1</v>
      </c>
      <c r="D52" s="7">
        <v>3</v>
      </c>
      <c r="E52" s="7">
        <v>3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3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8">
        <v>0</v>
      </c>
      <c r="V52" s="8">
        <v>0</v>
      </c>
      <c r="W52" s="8">
        <v>0</v>
      </c>
      <c r="X52" s="9">
        <v>0</v>
      </c>
    </row>
    <row r="53" spans="1:24" x14ac:dyDescent="0.25">
      <c r="A53" s="116"/>
      <c r="B53" s="7" t="s">
        <v>67</v>
      </c>
      <c r="C53" s="7">
        <v>2</v>
      </c>
      <c r="D53" s="7">
        <v>3</v>
      </c>
      <c r="E53" s="7">
        <v>1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8">
        <f>(G53+M53+P53)/(E53+P53+N53)</f>
        <v>0</v>
      </c>
      <c r="V53" s="8">
        <f>(H53+I53*2+J53*3+K53*4)/(E53)</f>
        <v>0</v>
      </c>
      <c r="W53" s="8">
        <f>V53+U53</f>
        <v>0</v>
      </c>
      <c r="X53" s="9">
        <f>G53/E53</f>
        <v>0</v>
      </c>
    </row>
    <row r="54" spans="1:24" ht="15.75" thickBot="1" x14ac:dyDescent="0.3">
      <c r="A54" s="117"/>
      <c r="B54" s="15" t="s">
        <v>27</v>
      </c>
      <c r="C54" s="15">
        <f t="shared" ref="C54:T54" si="19">SUM(C50:C53)</f>
        <v>12</v>
      </c>
      <c r="D54" s="15">
        <f t="shared" si="19"/>
        <v>32</v>
      </c>
      <c r="E54" s="15">
        <f t="shared" si="19"/>
        <v>29</v>
      </c>
      <c r="F54" s="15">
        <f t="shared" si="19"/>
        <v>5</v>
      </c>
      <c r="G54" s="15">
        <f t="shared" si="19"/>
        <v>8</v>
      </c>
      <c r="H54" s="15">
        <f t="shared" si="19"/>
        <v>7</v>
      </c>
      <c r="I54" s="15">
        <f t="shared" si="19"/>
        <v>0</v>
      </c>
      <c r="J54" s="15">
        <f t="shared" si="19"/>
        <v>0</v>
      </c>
      <c r="K54" s="15">
        <f t="shared" si="19"/>
        <v>0</v>
      </c>
      <c r="L54" s="15">
        <f t="shared" si="19"/>
        <v>1</v>
      </c>
      <c r="M54" s="15">
        <f t="shared" si="19"/>
        <v>1</v>
      </c>
      <c r="N54" s="15">
        <f t="shared" si="19"/>
        <v>0</v>
      </c>
      <c r="O54" s="15">
        <f t="shared" si="19"/>
        <v>6</v>
      </c>
      <c r="P54" s="15">
        <f t="shared" si="19"/>
        <v>0</v>
      </c>
      <c r="Q54" s="15">
        <f t="shared" si="19"/>
        <v>0</v>
      </c>
      <c r="R54" s="15">
        <f t="shared" si="19"/>
        <v>0</v>
      </c>
      <c r="S54" s="15">
        <f t="shared" si="19"/>
        <v>1</v>
      </c>
      <c r="T54" s="15">
        <f t="shared" si="19"/>
        <v>0</v>
      </c>
      <c r="U54" s="16">
        <f>(G54+M54+P54)/(E54+P54+N54)</f>
        <v>0.31034482758620691</v>
      </c>
      <c r="V54" s="16">
        <f>(H54+I54*2+J54*3+K54*4)/(E54)</f>
        <v>0.2413793103448276</v>
      </c>
      <c r="W54" s="16">
        <f>V54+U54</f>
        <v>0.55172413793103448</v>
      </c>
      <c r="X54" s="17">
        <f>G54/E54</f>
        <v>0.27586206896551724</v>
      </c>
    </row>
    <row r="55" spans="1:24" ht="15.75" thickBot="1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19"/>
      <c r="V55" s="19"/>
      <c r="W55" s="19"/>
      <c r="X55" s="19"/>
    </row>
    <row r="56" spans="1:24" ht="15.75" x14ac:dyDescent="0.25">
      <c r="A56" s="102"/>
      <c r="B56" s="106"/>
      <c r="C56" s="99" t="s">
        <v>0</v>
      </c>
      <c r="D56" s="99" t="s">
        <v>1</v>
      </c>
      <c r="E56" s="99" t="s">
        <v>2</v>
      </c>
      <c r="F56" s="99" t="s">
        <v>3</v>
      </c>
      <c r="G56" s="99" t="s">
        <v>4</v>
      </c>
      <c r="H56" s="99" t="s">
        <v>5</v>
      </c>
      <c r="I56" s="99" t="s">
        <v>6</v>
      </c>
      <c r="J56" s="99" t="s">
        <v>7</v>
      </c>
      <c r="K56" s="99" t="s">
        <v>8</v>
      </c>
      <c r="L56" s="99" t="s">
        <v>9</v>
      </c>
      <c r="M56" s="99" t="s">
        <v>10</v>
      </c>
      <c r="N56" s="99" t="s">
        <v>11</v>
      </c>
      <c r="O56" s="99" t="s">
        <v>12</v>
      </c>
      <c r="P56" s="99" t="s">
        <v>13</v>
      </c>
      <c r="Q56" s="99" t="s">
        <v>14</v>
      </c>
      <c r="R56" s="99" t="s">
        <v>15</v>
      </c>
      <c r="S56" s="99" t="s">
        <v>16</v>
      </c>
      <c r="T56" s="99" t="s">
        <v>17</v>
      </c>
      <c r="U56" s="100" t="s">
        <v>18</v>
      </c>
      <c r="V56" s="100" t="s">
        <v>19</v>
      </c>
      <c r="W56" s="100" t="s">
        <v>20</v>
      </c>
      <c r="X56" s="101" t="s">
        <v>21</v>
      </c>
    </row>
    <row r="57" spans="1:24" ht="15.75" x14ac:dyDescent="0.25">
      <c r="A57" s="103" t="s">
        <v>34</v>
      </c>
      <c r="B57" s="96" t="s">
        <v>23</v>
      </c>
      <c r="C57" s="29">
        <v>1</v>
      </c>
      <c r="D57" s="29">
        <v>1</v>
      </c>
      <c r="E57" s="29">
        <v>1</v>
      </c>
      <c r="F57" s="29">
        <v>0</v>
      </c>
      <c r="G57" s="29">
        <v>1</v>
      </c>
      <c r="H57" s="29">
        <v>0</v>
      </c>
      <c r="I57" s="29">
        <v>1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19">
        <f>(G57+M57+P57)/(E57+P57+N57)</f>
        <v>1</v>
      </c>
      <c r="V57" s="19">
        <f>(H57+I57*2+J57*3+K57*4)/(E57)</f>
        <v>2</v>
      </c>
      <c r="W57" s="19">
        <f>V57+U57</f>
        <v>3</v>
      </c>
      <c r="X57" s="20">
        <f>G57/E57</f>
        <v>1</v>
      </c>
    </row>
    <row r="58" spans="1:24" ht="15.75" thickBot="1" x14ac:dyDescent="0.3">
      <c r="A58" s="105"/>
      <c r="B58" s="21" t="s">
        <v>27</v>
      </c>
      <c r="C58" s="21">
        <f t="shared" ref="C58:T58" si="20">SUM(C57:C57)</f>
        <v>1</v>
      </c>
      <c r="D58" s="21">
        <f t="shared" si="20"/>
        <v>1</v>
      </c>
      <c r="E58" s="21">
        <f t="shared" si="20"/>
        <v>1</v>
      </c>
      <c r="F58" s="21">
        <f t="shared" si="20"/>
        <v>0</v>
      </c>
      <c r="G58" s="21">
        <f t="shared" si="20"/>
        <v>1</v>
      </c>
      <c r="H58" s="21">
        <f t="shared" si="20"/>
        <v>0</v>
      </c>
      <c r="I58" s="21">
        <f t="shared" si="20"/>
        <v>1</v>
      </c>
      <c r="J58" s="21">
        <f t="shared" si="20"/>
        <v>0</v>
      </c>
      <c r="K58" s="21">
        <f t="shared" si="20"/>
        <v>0</v>
      </c>
      <c r="L58" s="21">
        <f t="shared" si="20"/>
        <v>0</v>
      </c>
      <c r="M58" s="21">
        <f t="shared" si="20"/>
        <v>0</v>
      </c>
      <c r="N58" s="21">
        <f t="shared" si="20"/>
        <v>0</v>
      </c>
      <c r="O58" s="21">
        <f t="shared" si="20"/>
        <v>0</v>
      </c>
      <c r="P58" s="21">
        <f t="shared" si="20"/>
        <v>0</v>
      </c>
      <c r="Q58" s="21">
        <f t="shared" si="20"/>
        <v>0</v>
      </c>
      <c r="R58" s="21">
        <f t="shared" si="20"/>
        <v>0</v>
      </c>
      <c r="S58" s="21">
        <f t="shared" si="20"/>
        <v>0</v>
      </c>
      <c r="T58" s="21">
        <f t="shared" si="20"/>
        <v>0</v>
      </c>
      <c r="U58" s="22">
        <f>(G58+M58+P58)/(E58+P58+N58)</f>
        <v>1</v>
      </c>
      <c r="V58" s="22">
        <f>(H58+I58*2+J58*3+K58*4)/(E58)</f>
        <v>2</v>
      </c>
      <c r="W58" s="22">
        <f>V58+U58</f>
        <v>3</v>
      </c>
      <c r="X58" s="23">
        <f>G58/E58</f>
        <v>1</v>
      </c>
    </row>
    <row r="59" spans="1:24" ht="15.75" thickBot="1" x14ac:dyDescent="0.3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19"/>
      <c r="V59" s="19"/>
      <c r="W59" s="19"/>
      <c r="X59" s="19"/>
    </row>
    <row r="60" spans="1:24" ht="15.75" x14ac:dyDescent="0.25">
      <c r="A60" s="110"/>
      <c r="B60" s="118"/>
      <c r="C60" s="111" t="s">
        <v>0</v>
      </c>
      <c r="D60" s="111" t="s">
        <v>1</v>
      </c>
      <c r="E60" s="111" t="s">
        <v>2</v>
      </c>
      <c r="F60" s="111" t="s">
        <v>3</v>
      </c>
      <c r="G60" s="111" t="s">
        <v>4</v>
      </c>
      <c r="H60" s="111" t="s">
        <v>5</v>
      </c>
      <c r="I60" s="111" t="s">
        <v>6</v>
      </c>
      <c r="J60" s="111" t="s">
        <v>7</v>
      </c>
      <c r="K60" s="111" t="s">
        <v>8</v>
      </c>
      <c r="L60" s="111" t="s">
        <v>9</v>
      </c>
      <c r="M60" s="111" t="s">
        <v>10</v>
      </c>
      <c r="N60" s="111" t="s">
        <v>11</v>
      </c>
      <c r="O60" s="111" t="s">
        <v>12</v>
      </c>
      <c r="P60" s="111" t="s">
        <v>13</v>
      </c>
      <c r="Q60" s="111" t="s">
        <v>14</v>
      </c>
      <c r="R60" s="111" t="s">
        <v>15</v>
      </c>
      <c r="S60" s="111" t="s">
        <v>16</v>
      </c>
      <c r="T60" s="111" t="s">
        <v>17</v>
      </c>
      <c r="U60" s="112" t="s">
        <v>18</v>
      </c>
      <c r="V60" s="112" t="s">
        <v>19</v>
      </c>
      <c r="W60" s="112" t="s">
        <v>20</v>
      </c>
      <c r="X60" s="113" t="s">
        <v>21</v>
      </c>
    </row>
    <row r="61" spans="1:24" ht="15.75" x14ac:dyDescent="0.25">
      <c r="A61" s="114" t="s">
        <v>35</v>
      </c>
      <c r="B61" s="115" t="s">
        <v>23</v>
      </c>
      <c r="C61" s="7">
        <v>1</v>
      </c>
      <c r="D61" s="7">
        <v>3</v>
      </c>
      <c r="E61" s="7">
        <v>3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8">
        <f>(G61+M61+P61)/(E61+P61+N61)</f>
        <v>0</v>
      </c>
      <c r="V61" s="8">
        <f>(H61+I61*2+J61*3+K61*4)/(E61)</f>
        <v>0</v>
      </c>
      <c r="W61" s="8">
        <f>V61+U61</f>
        <v>0</v>
      </c>
      <c r="X61" s="9">
        <f>G61/E61</f>
        <v>0</v>
      </c>
    </row>
    <row r="62" spans="1:24" x14ac:dyDescent="0.25">
      <c r="A62" s="116"/>
      <c r="B62" s="115" t="s">
        <v>25</v>
      </c>
      <c r="C62" s="7">
        <v>1</v>
      </c>
      <c r="D62" s="7">
        <v>2</v>
      </c>
      <c r="E62" s="7">
        <v>2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1</v>
      </c>
      <c r="N62" s="7">
        <v>0</v>
      </c>
      <c r="O62" s="7">
        <v>1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8">
        <v>0.5</v>
      </c>
      <c r="V62" s="8">
        <v>0</v>
      </c>
      <c r="W62" s="8">
        <v>0.5</v>
      </c>
      <c r="X62" s="9">
        <v>0</v>
      </c>
    </row>
    <row r="63" spans="1:24" x14ac:dyDescent="0.25">
      <c r="A63" s="116"/>
      <c r="B63" s="115" t="s">
        <v>67</v>
      </c>
      <c r="C63" s="7">
        <v>1</v>
      </c>
      <c r="D63" s="7">
        <v>1</v>
      </c>
      <c r="E63" s="7">
        <v>1</v>
      </c>
      <c r="F63" s="7">
        <v>0</v>
      </c>
      <c r="G63" s="7">
        <v>1</v>
      </c>
      <c r="H63" s="7">
        <v>1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8">
        <f>(G63+M63+P63)/(E63+P63+N63)</f>
        <v>1</v>
      </c>
      <c r="V63" s="8">
        <f>(H63+I63*2+J63*3+K63*4)/(E63)</f>
        <v>1</v>
      </c>
      <c r="W63" s="8">
        <f>V63+U63</f>
        <v>2</v>
      </c>
      <c r="X63" s="9">
        <f>G63/E63</f>
        <v>1</v>
      </c>
    </row>
    <row r="64" spans="1:24" ht="15.75" thickBot="1" x14ac:dyDescent="0.3">
      <c r="A64" s="117"/>
      <c r="B64" s="15" t="s">
        <v>27</v>
      </c>
      <c r="C64" s="15">
        <f t="shared" ref="C64:T64" si="21">SUM(C61:C63)</f>
        <v>3</v>
      </c>
      <c r="D64" s="15">
        <f t="shared" si="21"/>
        <v>6</v>
      </c>
      <c r="E64" s="15">
        <f t="shared" si="21"/>
        <v>6</v>
      </c>
      <c r="F64" s="15">
        <f t="shared" si="21"/>
        <v>0</v>
      </c>
      <c r="G64" s="15">
        <f t="shared" si="21"/>
        <v>1</v>
      </c>
      <c r="H64" s="15">
        <f t="shared" si="21"/>
        <v>1</v>
      </c>
      <c r="I64" s="15">
        <f t="shared" si="21"/>
        <v>0</v>
      </c>
      <c r="J64" s="15">
        <f t="shared" si="21"/>
        <v>0</v>
      </c>
      <c r="K64" s="15">
        <f t="shared" si="21"/>
        <v>0</v>
      </c>
      <c r="L64" s="15">
        <f t="shared" si="21"/>
        <v>0</v>
      </c>
      <c r="M64" s="15">
        <f t="shared" si="21"/>
        <v>1</v>
      </c>
      <c r="N64" s="15">
        <f t="shared" si="21"/>
        <v>0</v>
      </c>
      <c r="O64" s="15">
        <f t="shared" si="21"/>
        <v>1</v>
      </c>
      <c r="P64" s="15">
        <f t="shared" si="21"/>
        <v>0</v>
      </c>
      <c r="Q64" s="15">
        <f t="shared" si="21"/>
        <v>0</v>
      </c>
      <c r="R64" s="15">
        <f t="shared" si="21"/>
        <v>0</v>
      </c>
      <c r="S64" s="15">
        <f t="shared" si="21"/>
        <v>0</v>
      </c>
      <c r="T64" s="15">
        <f t="shared" si="21"/>
        <v>0</v>
      </c>
      <c r="U64" s="16">
        <f>(G64+M64+P64)/(E64+P64+N64)</f>
        <v>0.33333333333333331</v>
      </c>
      <c r="V64" s="16">
        <f>(H64+I64*2+J64*3+K64*4)/(E64)</f>
        <v>0.16666666666666666</v>
      </c>
      <c r="W64" s="16">
        <f>V64+U64</f>
        <v>0.5</v>
      </c>
      <c r="X64" s="17">
        <f>G64/E64</f>
        <v>0.16666666666666666</v>
      </c>
    </row>
    <row r="65" spans="1:24" ht="15.75" thickBot="1" x14ac:dyDescent="0.3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19"/>
      <c r="V65" s="19"/>
      <c r="W65" s="19"/>
      <c r="X65" s="19"/>
    </row>
    <row r="66" spans="1:24" ht="15.75" x14ac:dyDescent="0.25">
      <c r="A66" s="102"/>
      <c r="B66" s="106"/>
      <c r="C66" s="99" t="s">
        <v>0</v>
      </c>
      <c r="D66" s="99" t="s">
        <v>1</v>
      </c>
      <c r="E66" s="99" t="s">
        <v>2</v>
      </c>
      <c r="F66" s="99" t="s">
        <v>3</v>
      </c>
      <c r="G66" s="99" t="s">
        <v>4</v>
      </c>
      <c r="H66" s="99" t="s">
        <v>5</v>
      </c>
      <c r="I66" s="99" t="s">
        <v>6</v>
      </c>
      <c r="J66" s="99" t="s">
        <v>7</v>
      </c>
      <c r="K66" s="99" t="s">
        <v>8</v>
      </c>
      <c r="L66" s="99" t="s">
        <v>9</v>
      </c>
      <c r="M66" s="99" t="s">
        <v>10</v>
      </c>
      <c r="N66" s="99" t="s">
        <v>11</v>
      </c>
      <c r="O66" s="99" t="s">
        <v>12</v>
      </c>
      <c r="P66" s="99" t="s">
        <v>13</v>
      </c>
      <c r="Q66" s="99" t="s">
        <v>14</v>
      </c>
      <c r="R66" s="99" t="s">
        <v>15</v>
      </c>
      <c r="S66" s="99" t="s">
        <v>16</v>
      </c>
      <c r="T66" s="99" t="s">
        <v>17</v>
      </c>
      <c r="U66" s="100" t="s">
        <v>18</v>
      </c>
      <c r="V66" s="100" t="s">
        <v>19</v>
      </c>
      <c r="W66" s="100" t="s">
        <v>20</v>
      </c>
      <c r="X66" s="101" t="s">
        <v>21</v>
      </c>
    </row>
    <row r="67" spans="1:24" ht="15.75" x14ac:dyDescent="0.25">
      <c r="A67" s="103" t="s">
        <v>36</v>
      </c>
      <c r="B67" s="96" t="s">
        <v>23</v>
      </c>
      <c r="C67" s="29">
        <v>1</v>
      </c>
      <c r="D67" s="29">
        <v>3</v>
      </c>
      <c r="E67" s="29">
        <v>3</v>
      </c>
      <c r="F67" s="29">
        <v>1</v>
      </c>
      <c r="G67" s="29">
        <v>2</v>
      </c>
      <c r="H67" s="29">
        <v>2</v>
      </c>
      <c r="I67" s="29">
        <v>0</v>
      </c>
      <c r="J67" s="29">
        <v>0</v>
      </c>
      <c r="K67" s="29">
        <v>0</v>
      </c>
      <c r="L67" s="29">
        <v>1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19">
        <f>(G67+M67+P67)/(E67+P67+N67)</f>
        <v>0.66666666666666663</v>
      </c>
      <c r="V67" s="19">
        <f>(H67+I67*2+J67*3+K67*4)/(E67)</f>
        <v>0.66666666666666663</v>
      </c>
      <c r="W67" s="19">
        <f>V67+U67</f>
        <v>1.3333333333333333</v>
      </c>
      <c r="X67" s="20">
        <f>G67/E67</f>
        <v>0.66666666666666663</v>
      </c>
    </row>
    <row r="68" spans="1:24" x14ac:dyDescent="0.25">
      <c r="A68" s="104"/>
      <c r="B68" s="96" t="s">
        <v>24</v>
      </c>
      <c r="C68" s="29">
        <v>1</v>
      </c>
      <c r="D68" s="29">
        <v>3</v>
      </c>
      <c r="E68" s="29">
        <v>3</v>
      </c>
      <c r="F68" s="29">
        <v>0</v>
      </c>
      <c r="G68" s="29">
        <v>2</v>
      </c>
      <c r="H68" s="29">
        <v>2</v>
      </c>
      <c r="I68" s="29">
        <v>0</v>
      </c>
      <c r="J68" s="29">
        <v>0</v>
      </c>
      <c r="K68" s="29">
        <v>0</v>
      </c>
      <c r="L68" s="29">
        <v>2</v>
      </c>
      <c r="M68" s="29">
        <v>0</v>
      </c>
      <c r="N68" s="29">
        <v>0</v>
      </c>
      <c r="O68" s="29">
        <v>1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19">
        <v>0.66666666666666663</v>
      </c>
      <c r="V68" s="19">
        <v>0.66666666666666663</v>
      </c>
      <c r="W68" s="19">
        <v>1.3333333333333333</v>
      </c>
      <c r="X68" s="20">
        <v>0.66666666666666663</v>
      </c>
    </row>
    <row r="69" spans="1:24" x14ac:dyDescent="0.25">
      <c r="A69" s="104"/>
      <c r="B69" s="96" t="s">
        <v>25</v>
      </c>
      <c r="C69" s="29">
        <v>3</v>
      </c>
      <c r="D69" s="29">
        <v>9</v>
      </c>
      <c r="E69" s="29">
        <v>9</v>
      </c>
      <c r="F69" s="29">
        <v>2</v>
      </c>
      <c r="G69" s="29">
        <v>4</v>
      </c>
      <c r="H69" s="29">
        <v>4</v>
      </c>
      <c r="I69" s="29">
        <v>0</v>
      </c>
      <c r="J69" s="29">
        <v>0</v>
      </c>
      <c r="K69" s="29">
        <v>0</v>
      </c>
      <c r="L69" s="29">
        <v>3</v>
      </c>
      <c r="M69" s="29">
        <v>0</v>
      </c>
      <c r="N69" s="29">
        <v>0</v>
      </c>
      <c r="O69" s="29">
        <v>2</v>
      </c>
      <c r="P69" s="29">
        <v>1</v>
      </c>
      <c r="Q69" s="29">
        <v>0</v>
      </c>
      <c r="R69" s="29">
        <v>0</v>
      </c>
      <c r="S69" s="29">
        <v>0</v>
      </c>
      <c r="T69" s="29">
        <v>0</v>
      </c>
      <c r="U69" s="19">
        <v>0.5</v>
      </c>
      <c r="V69" s="19">
        <v>0.44444444444444442</v>
      </c>
      <c r="W69" s="19">
        <v>0.94444444444444442</v>
      </c>
      <c r="X69" s="20">
        <v>0.44444444444444442</v>
      </c>
    </row>
    <row r="70" spans="1:24" x14ac:dyDescent="0.25">
      <c r="A70" s="104"/>
      <c r="B70" s="96" t="s">
        <v>67</v>
      </c>
      <c r="C70" s="29">
        <v>1</v>
      </c>
      <c r="D70" s="29">
        <v>2</v>
      </c>
      <c r="E70" s="29">
        <v>2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1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19">
        <f>(G70+M70+P70)/(E70+P70+N70)</f>
        <v>0</v>
      </c>
      <c r="V70" s="19">
        <f>(H70+I70*2+J70*3+K70*4)/(E70)</f>
        <v>0</v>
      </c>
      <c r="W70" s="19">
        <f>V70+U70</f>
        <v>0</v>
      </c>
      <c r="X70" s="20">
        <f>G70/E70</f>
        <v>0</v>
      </c>
    </row>
    <row r="71" spans="1:24" ht="15.75" thickBot="1" x14ac:dyDescent="0.3">
      <c r="A71" s="105"/>
      <c r="B71" s="21" t="s">
        <v>27</v>
      </c>
      <c r="C71" s="21">
        <f t="shared" ref="C71:T71" si="22">SUM(C67:C70)</f>
        <v>6</v>
      </c>
      <c r="D71" s="21">
        <f t="shared" si="22"/>
        <v>17</v>
      </c>
      <c r="E71" s="21">
        <f t="shared" si="22"/>
        <v>17</v>
      </c>
      <c r="F71" s="21">
        <f t="shared" si="22"/>
        <v>3</v>
      </c>
      <c r="G71" s="21">
        <f t="shared" si="22"/>
        <v>8</v>
      </c>
      <c r="H71" s="21">
        <f t="shared" si="22"/>
        <v>8</v>
      </c>
      <c r="I71" s="21">
        <f t="shared" si="22"/>
        <v>0</v>
      </c>
      <c r="J71" s="21">
        <f t="shared" si="22"/>
        <v>0</v>
      </c>
      <c r="K71" s="21">
        <f t="shared" si="22"/>
        <v>0</v>
      </c>
      <c r="L71" s="21">
        <f t="shared" si="22"/>
        <v>6</v>
      </c>
      <c r="M71" s="21">
        <f t="shared" si="22"/>
        <v>0</v>
      </c>
      <c r="N71" s="21">
        <f t="shared" si="22"/>
        <v>0</v>
      </c>
      <c r="O71" s="21">
        <f t="shared" si="22"/>
        <v>4</v>
      </c>
      <c r="P71" s="21">
        <f t="shared" si="22"/>
        <v>1</v>
      </c>
      <c r="Q71" s="21">
        <f t="shared" si="22"/>
        <v>0</v>
      </c>
      <c r="R71" s="21">
        <f t="shared" si="22"/>
        <v>0</v>
      </c>
      <c r="S71" s="21">
        <f t="shared" si="22"/>
        <v>0</v>
      </c>
      <c r="T71" s="21">
        <f t="shared" si="22"/>
        <v>0</v>
      </c>
      <c r="U71" s="22">
        <f>(G71+M71+P71)/(E71+P71+N71)</f>
        <v>0.5</v>
      </c>
      <c r="V71" s="22">
        <f>(H71+I71*2+J71*3+K71*4)/(E71)</f>
        <v>0.47058823529411764</v>
      </c>
      <c r="W71" s="22">
        <f>V71+U71</f>
        <v>0.97058823529411764</v>
      </c>
      <c r="X71" s="23">
        <f>G71/E71</f>
        <v>0.47058823529411764</v>
      </c>
    </row>
    <row r="72" spans="1:24" ht="15.75" thickBot="1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19"/>
      <c r="V72" s="19"/>
      <c r="W72" s="19"/>
      <c r="X72" s="19"/>
    </row>
    <row r="73" spans="1:24" ht="15.75" x14ac:dyDescent="0.25">
      <c r="A73" s="110"/>
      <c r="B73" s="118"/>
      <c r="C73" s="111" t="s">
        <v>0</v>
      </c>
      <c r="D73" s="111" t="s">
        <v>1</v>
      </c>
      <c r="E73" s="111" t="s">
        <v>2</v>
      </c>
      <c r="F73" s="111" t="s">
        <v>3</v>
      </c>
      <c r="G73" s="111" t="s">
        <v>4</v>
      </c>
      <c r="H73" s="111" t="s">
        <v>5</v>
      </c>
      <c r="I73" s="111" t="s">
        <v>6</v>
      </c>
      <c r="J73" s="111" t="s">
        <v>7</v>
      </c>
      <c r="K73" s="111" t="s">
        <v>8</v>
      </c>
      <c r="L73" s="111" t="s">
        <v>9</v>
      </c>
      <c r="M73" s="111" t="s">
        <v>10</v>
      </c>
      <c r="N73" s="111" t="s">
        <v>11</v>
      </c>
      <c r="O73" s="111" t="s">
        <v>12</v>
      </c>
      <c r="P73" s="111" t="s">
        <v>13</v>
      </c>
      <c r="Q73" s="111" t="s">
        <v>14</v>
      </c>
      <c r="R73" s="111" t="s">
        <v>15</v>
      </c>
      <c r="S73" s="111" t="s">
        <v>16</v>
      </c>
      <c r="T73" s="111" t="s">
        <v>17</v>
      </c>
      <c r="U73" s="112" t="s">
        <v>18</v>
      </c>
      <c r="V73" s="112" t="s">
        <v>19</v>
      </c>
      <c r="W73" s="112" t="s">
        <v>20</v>
      </c>
      <c r="X73" s="113" t="s">
        <v>21</v>
      </c>
    </row>
    <row r="74" spans="1:24" ht="15.75" x14ac:dyDescent="0.25">
      <c r="A74" s="114" t="s">
        <v>37</v>
      </c>
      <c r="B74" s="115" t="s">
        <v>23</v>
      </c>
      <c r="C74" s="7">
        <v>4</v>
      </c>
      <c r="D74" s="7">
        <v>11</v>
      </c>
      <c r="E74" s="7">
        <v>9</v>
      </c>
      <c r="F74" s="7">
        <v>3</v>
      </c>
      <c r="G74" s="7">
        <v>3</v>
      </c>
      <c r="H74" s="7">
        <v>2</v>
      </c>
      <c r="I74" s="7">
        <v>1</v>
      </c>
      <c r="J74" s="7">
        <v>0</v>
      </c>
      <c r="K74" s="7">
        <v>0</v>
      </c>
      <c r="L74" s="7">
        <v>2</v>
      </c>
      <c r="M74" s="7">
        <v>2</v>
      </c>
      <c r="N74" s="7">
        <v>0</v>
      </c>
      <c r="O74" s="7">
        <v>2</v>
      </c>
      <c r="P74" s="7">
        <v>2</v>
      </c>
      <c r="Q74" s="7">
        <v>0</v>
      </c>
      <c r="R74" s="7">
        <v>0</v>
      </c>
      <c r="S74" s="7">
        <v>0</v>
      </c>
      <c r="T74" s="7">
        <v>0</v>
      </c>
      <c r="U74" s="8">
        <v>0.63636363636363635</v>
      </c>
      <c r="V74" s="8">
        <v>0.44444444444444442</v>
      </c>
      <c r="W74" s="8">
        <v>1.0808080808080809</v>
      </c>
      <c r="X74" s="9">
        <v>0.33333333333333331</v>
      </c>
    </row>
    <row r="75" spans="1:24" x14ac:dyDescent="0.25">
      <c r="A75" s="116"/>
      <c r="B75" s="115" t="s">
        <v>24</v>
      </c>
      <c r="C75" s="7">
        <v>1</v>
      </c>
      <c r="D75" s="7">
        <v>4</v>
      </c>
      <c r="E75" s="7">
        <v>3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1</v>
      </c>
      <c r="N75" s="7">
        <v>0</v>
      </c>
      <c r="O75" s="7">
        <v>1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8">
        <v>0.33333333333333331</v>
      </c>
      <c r="V75" s="8">
        <v>0</v>
      </c>
      <c r="W75" s="8">
        <v>0.33333333333333331</v>
      </c>
      <c r="X75" s="9">
        <v>0</v>
      </c>
    </row>
    <row r="76" spans="1:24" x14ac:dyDescent="0.25">
      <c r="A76" s="116"/>
      <c r="B76" s="115" t="s">
        <v>25</v>
      </c>
      <c r="C76" s="7">
        <v>3</v>
      </c>
      <c r="D76" s="7">
        <v>11</v>
      </c>
      <c r="E76" s="7">
        <v>9</v>
      </c>
      <c r="F76" s="7">
        <v>5</v>
      </c>
      <c r="G76" s="7">
        <v>7</v>
      </c>
      <c r="H76" s="7">
        <v>4</v>
      </c>
      <c r="I76" s="7">
        <v>0</v>
      </c>
      <c r="J76" s="7">
        <v>0</v>
      </c>
      <c r="K76" s="7">
        <v>3</v>
      </c>
      <c r="L76" s="7">
        <v>9</v>
      </c>
      <c r="M76" s="7">
        <v>2</v>
      </c>
      <c r="N76" s="7">
        <v>0</v>
      </c>
      <c r="O76" s="7">
        <v>1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8">
        <v>1</v>
      </c>
      <c r="V76" s="8">
        <v>1.7777777777777777</v>
      </c>
      <c r="W76" s="8">
        <v>2.7777777777777777</v>
      </c>
      <c r="X76" s="9">
        <v>0.77777777777777779</v>
      </c>
    </row>
    <row r="77" spans="1:24" x14ac:dyDescent="0.25">
      <c r="A77" s="116"/>
      <c r="B77" s="115" t="s">
        <v>26</v>
      </c>
      <c r="C77" s="7">
        <v>1</v>
      </c>
      <c r="D77" s="7">
        <v>3</v>
      </c>
      <c r="E77" s="7">
        <v>3</v>
      </c>
      <c r="F77" s="7">
        <v>0</v>
      </c>
      <c r="G77" s="7">
        <v>1</v>
      </c>
      <c r="H77" s="7">
        <v>1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8">
        <v>0.33333333333333331</v>
      </c>
      <c r="V77" s="8">
        <v>0.33333333333333331</v>
      </c>
      <c r="W77" s="8">
        <v>0.66666666666666663</v>
      </c>
      <c r="X77" s="9">
        <v>0.33333333333333331</v>
      </c>
    </row>
    <row r="78" spans="1:24" x14ac:dyDescent="0.25">
      <c r="A78" s="116"/>
      <c r="B78" s="115" t="s">
        <v>67</v>
      </c>
      <c r="C78" s="7">
        <v>4</v>
      </c>
      <c r="D78" s="7">
        <v>12</v>
      </c>
      <c r="E78" s="7">
        <v>12</v>
      </c>
      <c r="F78" s="7">
        <v>2</v>
      </c>
      <c r="G78" s="7">
        <v>4</v>
      </c>
      <c r="H78" s="7">
        <v>2</v>
      </c>
      <c r="I78" s="7">
        <v>2</v>
      </c>
      <c r="J78" s="7">
        <v>0</v>
      </c>
      <c r="K78" s="7">
        <v>0</v>
      </c>
      <c r="L78" s="7">
        <v>2</v>
      </c>
      <c r="M78" s="7">
        <v>0</v>
      </c>
      <c r="N78" s="7">
        <v>0</v>
      </c>
      <c r="O78" s="7">
        <v>3</v>
      </c>
      <c r="P78" s="7">
        <v>1</v>
      </c>
      <c r="Q78" s="7">
        <v>0</v>
      </c>
      <c r="R78" s="7">
        <v>0</v>
      </c>
      <c r="S78" s="7">
        <v>0</v>
      </c>
      <c r="T78" s="7">
        <v>1</v>
      </c>
      <c r="U78" s="8">
        <f t="shared" ref="U78" si="23">(G78+M78+P78)/(E78+P78+N78)</f>
        <v>0.38461538461538464</v>
      </c>
      <c r="V78" s="8">
        <f t="shared" ref="V78" si="24">(H78+I78*2+J78*3+K78*4)/(E78)</f>
        <v>0.5</v>
      </c>
      <c r="W78" s="8">
        <f t="shared" ref="W78" si="25">V78+U78</f>
        <v>0.88461538461538458</v>
      </c>
      <c r="X78" s="9">
        <f t="shared" ref="X78" si="26">G78/E78</f>
        <v>0.33333333333333331</v>
      </c>
    </row>
    <row r="79" spans="1:24" ht="15.75" thickBot="1" x14ac:dyDescent="0.3">
      <c r="A79" s="117"/>
      <c r="B79" s="24" t="s">
        <v>27</v>
      </c>
      <c r="C79" s="15">
        <f t="shared" ref="C79:T79" si="27">SUM(C74:C78)</f>
        <v>13</v>
      </c>
      <c r="D79" s="15">
        <f t="shared" si="27"/>
        <v>41</v>
      </c>
      <c r="E79" s="15">
        <f t="shared" si="27"/>
        <v>36</v>
      </c>
      <c r="F79" s="15">
        <f t="shared" si="27"/>
        <v>10</v>
      </c>
      <c r="G79" s="15">
        <f t="shared" si="27"/>
        <v>15</v>
      </c>
      <c r="H79" s="15">
        <f t="shared" si="27"/>
        <v>9</v>
      </c>
      <c r="I79" s="15">
        <f t="shared" si="27"/>
        <v>3</v>
      </c>
      <c r="J79" s="15">
        <f t="shared" si="27"/>
        <v>0</v>
      </c>
      <c r="K79" s="15">
        <f t="shared" si="27"/>
        <v>3</v>
      </c>
      <c r="L79" s="15">
        <f t="shared" si="27"/>
        <v>13</v>
      </c>
      <c r="M79" s="15">
        <f t="shared" si="27"/>
        <v>5</v>
      </c>
      <c r="N79" s="15">
        <f t="shared" si="27"/>
        <v>0</v>
      </c>
      <c r="O79" s="15">
        <f t="shared" si="27"/>
        <v>7</v>
      </c>
      <c r="P79" s="15">
        <f t="shared" si="27"/>
        <v>3</v>
      </c>
      <c r="Q79" s="15">
        <f t="shared" si="27"/>
        <v>0</v>
      </c>
      <c r="R79" s="15">
        <f t="shared" si="27"/>
        <v>0</v>
      </c>
      <c r="S79" s="15">
        <f t="shared" si="27"/>
        <v>0</v>
      </c>
      <c r="T79" s="15">
        <f t="shared" si="27"/>
        <v>1</v>
      </c>
      <c r="U79" s="16">
        <f>(G79+M79+P79)/(E79+P79+N79)</f>
        <v>0.58974358974358976</v>
      </c>
      <c r="V79" s="16">
        <f>(H79+I79*2+J79*3+K79*4)/(E79)</f>
        <v>0.75</v>
      </c>
      <c r="W79" s="16">
        <f>V79+U79</f>
        <v>1.3397435897435899</v>
      </c>
      <c r="X79" s="17">
        <f>G79/E79</f>
        <v>0.41666666666666669</v>
      </c>
    </row>
    <row r="80" spans="1:24" ht="15.75" thickBot="1" x14ac:dyDescent="0.3">
      <c r="A80" s="29"/>
      <c r="B80" s="96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19"/>
      <c r="V80" s="19"/>
      <c r="W80" s="19"/>
      <c r="X80" s="19"/>
    </row>
    <row r="81" spans="1:24" ht="15.75" x14ac:dyDescent="0.25">
      <c r="A81" s="107"/>
      <c r="B81" s="106"/>
      <c r="C81" s="99" t="s">
        <v>0</v>
      </c>
      <c r="D81" s="99" t="s">
        <v>1</v>
      </c>
      <c r="E81" s="99" t="s">
        <v>2</v>
      </c>
      <c r="F81" s="99" t="s">
        <v>3</v>
      </c>
      <c r="G81" s="99" t="s">
        <v>4</v>
      </c>
      <c r="H81" s="99" t="s">
        <v>5</v>
      </c>
      <c r="I81" s="99" t="s">
        <v>6</v>
      </c>
      <c r="J81" s="99" t="s">
        <v>7</v>
      </c>
      <c r="K81" s="99" t="s">
        <v>8</v>
      </c>
      <c r="L81" s="99" t="s">
        <v>9</v>
      </c>
      <c r="M81" s="99" t="s">
        <v>10</v>
      </c>
      <c r="N81" s="99" t="s">
        <v>11</v>
      </c>
      <c r="O81" s="99" t="s">
        <v>12</v>
      </c>
      <c r="P81" s="99" t="s">
        <v>13</v>
      </c>
      <c r="Q81" s="99" t="s">
        <v>14</v>
      </c>
      <c r="R81" s="99" t="s">
        <v>15</v>
      </c>
      <c r="S81" s="99" t="s">
        <v>16</v>
      </c>
      <c r="T81" s="99" t="s">
        <v>17</v>
      </c>
      <c r="U81" s="100" t="s">
        <v>18</v>
      </c>
      <c r="V81" s="100" t="s">
        <v>19</v>
      </c>
      <c r="W81" s="100" t="s">
        <v>20</v>
      </c>
      <c r="X81" s="101" t="s">
        <v>21</v>
      </c>
    </row>
    <row r="82" spans="1:24" ht="15.75" x14ac:dyDescent="0.25">
      <c r="A82" s="108" t="s">
        <v>38</v>
      </c>
      <c r="B82" s="96" t="s">
        <v>23</v>
      </c>
      <c r="C82" s="29">
        <v>1</v>
      </c>
      <c r="D82" s="29">
        <v>1</v>
      </c>
      <c r="E82" s="29">
        <v>1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1</v>
      </c>
      <c r="P82" s="29">
        <v>0</v>
      </c>
      <c r="Q82" s="29">
        <v>0</v>
      </c>
      <c r="R82" s="29">
        <v>0</v>
      </c>
      <c r="S82" s="29">
        <v>0</v>
      </c>
      <c r="T82" s="29">
        <v>0</v>
      </c>
      <c r="U82" s="19">
        <f>(G82+M82+P82)/(E82+P82+N82)</f>
        <v>0</v>
      </c>
      <c r="V82" s="19">
        <f>(H82+I82*2+J82*3+K82*4)/(E82)</f>
        <v>0</v>
      </c>
      <c r="W82" s="19">
        <f>V82+U82</f>
        <v>0</v>
      </c>
      <c r="X82" s="20">
        <f>G82/E82</f>
        <v>0</v>
      </c>
    </row>
    <row r="83" spans="1:24" x14ac:dyDescent="0.25">
      <c r="A83" s="104"/>
      <c r="B83" s="96" t="s">
        <v>24</v>
      </c>
      <c r="C83" s="29">
        <v>5</v>
      </c>
      <c r="D83" s="29">
        <v>19</v>
      </c>
      <c r="E83" s="29">
        <v>16</v>
      </c>
      <c r="F83" s="29">
        <v>3</v>
      </c>
      <c r="G83" s="29">
        <v>5</v>
      </c>
      <c r="H83" s="29">
        <v>5</v>
      </c>
      <c r="I83" s="29">
        <v>0</v>
      </c>
      <c r="J83" s="29">
        <v>0</v>
      </c>
      <c r="K83" s="29">
        <v>0</v>
      </c>
      <c r="L83" s="29">
        <v>2</v>
      </c>
      <c r="M83" s="29">
        <v>1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19">
        <f t="shared" ref="U83:U87" si="28">(G83+M83+P83)/(E83+P83+N83)</f>
        <v>0.375</v>
      </c>
      <c r="V83" s="19">
        <f t="shared" ref="V83:V87" si="29">(H83+I83*2+J83*3+K83*4)/(E83)</f>
        <v>0.3125</v>
      </c>
      <c r="W83" s="19">
        <f t="shared" ref="W83:W87" si="30">V83+U83</f>
        <v>0.6875</v>
      </c>
      <c r="X83" s="20">
        <f t="shared" ref="X83:X87" si="31">G83/E83</f>
        <v>0.3125</v>
      </c>
    </row>
    <row r="84" spans="1:24" x14ac:dyDescent="0.25">
      <c r="A84" s="104"/>
      <c r="B84" s="29" t="s">
        <v>25</v>
      </c>
      <c r="C84" s="29">
        <v>4</v>
      </c>
      <c r="D84" s="29">
        <v>11</v>
      </c>
      <c r="E84" s="29">
        <v>11</v>
      </c>
      <c r="F84" s="29">
        <v>4</v>
      </c>
      <c r="G84" s="29">
        <v>7</v>
      </c>
      <c r="H84" s="29">
        <v>4</v>
      </c>
      <c r="I84" s="29">
        <v>2</v>
      </c>
      <c r="J84" s="29">
        <v>0</v>
      </c>
      <c r="K84" s="29">
        <v>1</v>
      </c>
      <c r="L84" s="29">
        <v>2</v>
      </c>
      <c r="M84" s="29">
        <v>0</v>
      </c>
      <c r="N84" s="29">
        <v>0</v>
      </c>
      <c r="O84" s="29">
        <v>0</v>
      </c>
      <c r="P84" s="29">
        <v>1</v>
      </c>
      <c r="Q84" s="29">
        <v>0</v>
      </c>
      <c r="R84" s="29">
        <v>0</v>
      </c>
      <c r="S84" s="29">
        <v>0</v>
      </c>
      <c r="T84" s="29">
        <v>0</v>
      </c>
      <c r="U84" s="19">
        <f t="shared" si="28"/>
        <v>0.66666666666666663</v>
      </c>
      <c r="V84" s="19">
        <f t="shared" si="29"/>
        <v>1.0909090909090908</v>
      </c>
      <c r="W84" s="19">
        <f t="shared" si="30"/>
        <v>1.7575757575757573</v>
      </c>
      <c r="X84" s="20">
        <f t="shared" si="31"/>
        <v>0.63636363636363635</v>
      </c>
    </row>
    <row r="85" spans="1:24" x14ac:dyDescent="0.25">
      <c r="A85" s="104"/>
      <c r="B85" s="29" t="s">
        <v>26</v>
      </c>
      <c r="C85" s="29">
        <v>1</v>
      </c>
      <c r="D85" s="29">
        <v>3</v>
      </c>
      <c r="E85" s="29">
        <v>3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 s="19">
        <f t="shared" ref="U85:U86" si="32">(G85+M85+P85)/(E85+P85+N85)</f>
        <v>0</v>
      </c>
      <c r="V85" s="19">
        <f t="shared" ref="V85:V86" si="33">(H85+I85*2+J85*3+K85*4)/(E85)</f>
        <v>0</v>
      </c>
      <c r="W85" s="19">
        <f t="shared" ref="W85:W86" si="34">V85+U85</f>
        <v>0</v>
      </c>
      <c r="X85" s="20">
        <f t="shared" ref="X85:X86" si="35">G85/E85</f>
        <v>0</v>
      </c>
    </row>
    <row r="86" spans="1:24" x14ac:dyDescent="0.25">
      <c r="A86" s="104"/>
      <c r="B86" s="29" t="s">
        <v>67</v>
      </c>
      <c r="C86" s="29">
        <v>4</v>
      </c>
      <c r="D86" s="29">
        <v>12</v>
      </c>
      <c r="E86" s="29">
        <v>10</v>
      </c>
      <c r="F86" s="29">
        <v>1</v>
      </c>
      <c r="G86" s="29">
        <v>5</v>
      </c>
      <c r="H86" s="29">
        <v>3</v>
      </c>
      <c r="I86" s="29">
        <v>1</v>
      </c>
      <c r="J86" s="29">
        <v>0</v>
      </c>
      <c r="K86" s="29">
        <v>0</v>
      </c>
      <c r="L86" s="29">
        <v>3</v>
      </c>
      <c r="M86" s="29">
        <v>0</v>
      </c>
      <c r="N86" s="29">
        <v>0</v>
      </c>
      <c r="O86" s="29">
        <v>1</v>
      </c>
      <c r="P86" s="29">
        <v>0</v>
      </c>
      <c r="Q86" s="29">
        <v>0</v>
      </c>
      <c r="R86" s="29">
        <v>0</v>
      </c>
      <c r="S86" s="29">
        <v>1</v>
      </c>
      <c r="T86" s="29">
        <v>0</v>
      </c>
      <c r="U86" s="19">
        <f t="shared" si="32"/>
        <v>0.5</v>
      </c>
      <c r="V86" s="19">
        <f t="shared" si="33"/>
        <v>0.5</v>
      </c>
      <c r="W86" s="19">
        <f t="shared" si="34"/>
        <v>1</v>
      </c>
      <c r="X86" s="20">
        <f t="shared" si="35"/>
        <v>0.5</v>
      </c>
    </row>
    <row r="87" spans="1:24" ht="15.75" thickBot="1" x14ac:dyDescent="0.3">
      <c r="A87" s="105"/>
      <c r="B87" s="21" t="s">
        <v>27</v>
      </c>
      <c r="C87" s="21">
        <f t="shared" ref="C87:T87" si="36">SUM(C82:C86)</f>
        <v>15</v>
      </c>
      <c r="D87" s="21">
        <f t="shared" si="36"/>
        <v>46</v>
      </c>
      <c r="E87" s="21">
        <f t="shared" si="36"/>
        <v>41</v>
      </c>
      <c r="F87" s="21">
        <f t="shared" si="36"/>
        <v>8</v>
      </c>
      <c r="G87" s="21">
        <f t="shared" si="36"/>
        <v>17</v>
      </c>
      <c r="H87" s="21">
        <f t="shared" si="36"/>
        <v>12</v>
      </c>
      <c r="I87" s="21">
        <f t="shared" si="36"/>
        <v>3</v>
      </c>
      <c r="J87" s="21">
        <f t="shared" si="36"/>
        <v>0</v>
      </c>
      <c r="K87" s="21">
        <f t="shared" si="36"/>
        <v>1</v>
      </c>
      <c r="L87" s="21">
        <f t="shared" si="36"/>
        <v>7</v>
      </c>
      <c r="M87" s="21">
        <f t="shared" si="36"/>
        <v>1</v>
      </c>
      <c r="N87" s="21">
        <f t="shared" si="36"/>
        <v>0</v>
      </c>
      <c r="O87" s="21">
        <f t="shared" si="36"/>
        <v>2</v>
      </c>
      <c r="P87" s="21">
        <f t="shared" si="36"/>
        <v>1</v>
      </c>
      <c r="Q87" s="21">
        <f t="shared" si="36"/>
        <v>0</v>
      </c>
      <c r="R87" s="21">
        <f t="shared" si="36"/>
        <v>0</v>
      </c>
      <c r="S87" s="21">
        <f t="shared" si="36"/>
        <v>1</v>
      </c>
      <c r="T87" s="21">
        <f t="shared" si="36"/>
        <v>0</v>
      </c>
      <c r="U87" s="22">
        <f t="shared" si="28"/>
        <v>0.45238095238095238</v>
      </c>
      <c r="V87" s="22">
        <f t="shared" si="29"/>
        <v>0.53658536585365857</v>
      </c>
      <c r="W87" s="22">
        <f t="shared" si="30"/>
        <v>0.9889663182346109</v>
      </c>
      <c r="X87" s="23">
        <f t="shared" si="31"/>
        <v>0.41463414634146339</v>
      </c>
    </row>
    <row r="88" spans="1:24" ht="15.75" thickBot="1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19"/>
      <c r="V88" s="19"/>
      <c r="W88" s="19"/>
      <c r="X88" s="19"/>
    </row>
    <row r="89" spans="1:24" ht="15.75" x14ac:dyDescent="0.25">
      <c r="A89" s="110"/>
      <c r="B89" s="118"/>
      <c r="C89" s="111" t="s">
        <v>0</v>
      </c>
      <c r="D89" s="111" t="s">
        <v>1</v>
      </c>
      <c r="E89" s="111" t="s">
        <v>2</v>
      </c>
      <c r="F89" s="111" t="s">
        <v>3</v>
      </c>
      <c r="G89" s="111" t="s">
        <v>4</v>
      </c>
      <c r="H89" s="111" t="s">
        <v>5</v>
      </c>
      <c r="I89" s="111" t="s">
        <v>6</v>
      </c>
      <c r="J89" s="111" t="s">
        <v>7</v>
      </c>
      <c r="K89" s="111" t="s">
        <v>8</v>
      </c>
      <c r="L89" s="111" t="s">
        <v>9</v>
      </c>
      <c r="M89" s="111" t="s">
        <v>10</v>
      </c>
      <c r="N89" s="111" t="s">
        <v>11</v>
      </c>
      <c r="O89" s="111" t="s">
        <v>12</v>
      </c>
      <c r="P89" s="111" t="s">
        <v>13</v>
      </c>
      <c r="Q89" s="111" t="s">
        <v>14</v>
      </c>
      <c r="R89" s="111" t="s">
        <v>15</v>
      </c>
      <c r="S89" s="111" t="s">
        <v>16</v>
      </c>
      <c r="T89" s="111" t="s">
        <v>17</v>
      </c>
      <c r="U89" s="112" t="s">
        <v>18</v>
      </c>
      <c r="V89" s="112" t="s">
        <v>19</v>
      </c>
      <c r="W89" s="112" t="s">
        <v>20</v>
      </c>
      <c r="X89" s="113" t="s">
        <v>21</v>
      </c>
    </row>
    <row r="90" spans="1:24" ht="15.75" x14ac:dyDescent="0.25">
      <c r="A90" s="114" t="s">
        <v>39</v>
      </c>
      <c r="B90" s="115" t="s">
        <v>23</v>
      </c>
      <c r="C90" s="7">
        <v>2</v>
      </c>
      <c r="D90" s="7">
        <v>6</v>
      </c>
      <c r="E90" s="7">
        <v>6</v>
      </c>
      <c r="F90" s="7">
        <v>1</v>
      </c>
      <c r="G90" s="7">
        <v>3</v>
      </c>
      <c r="H90" s="7">
        <v>3</v>
      </c>
      <c r="I90" s="7">
        <v>0</v>
      </c>
      <c r="J90" s="7">
        <v>0</v>
      </c>
      <c r="K90" s="7">
        <v>0</v>
      </c>
      <c r="L90" s="7">
        <v>1</v>
      </c>
      <c r="M90" s="7">
        <v>0</v>
      </c>
      <c r="N90" s="7">
        <v>0</v>
      </c>
      <c r="O90" s="7">
        <v>1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8">
        <v>0.5</v>
      </c>
      <c r="V90" s="8">
        <v>0.5</v>
      </c>
      <c r="W90" s="8">
        <v>1</v>
      </c>
      <c r="X90" s="9">
        <v>0.5</v>
      </c>
    </row>
    <row r="91" spans="1:24" ht="15.75" x14ac:dyDescent="0.25">
      <c r="A91" s="114"/>
      <c r="B91" s="115" t="s">
        <v>40</v>
      </c>
      <c r="C91" s="7">
        <v>3</v>
      </c>
      <c r="D91" s="7">
        <v>11</v>
      </c>
      <c r="E91" s="7">
        <v>9</v>
      </c>
      <c r="F91" s="7">
        <v>2</v>
      </c>
      <c r="G91" s="7">
        <v>1</v>
      </c>
      <c r="H91" s="7">
        <v>1</v>
      </c>
      <c r="I91" s="7">
        <v>0</v>
      </c>
      <c r="J91" s="7">
        <v>0</v>
      </c>
      <c r="K91" s="7">
        <v>0</v>
      </c>
      <c r="L91" s="7">
        <v>2</v>
      </c>
      <c r="M91" s="7">
        <v>2</v>
      </c>
      <c r="N91" s="7">
        <v>0</v>
      </c>
      <c r="O91" s="7">
        <v>4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8">
        <v>0.33333333333333331</v>
      </c>
      <c r="V91" s="8">
        <v>0.1111111111111111</v>
      </c>
      <c r="W91" s="8">
        <v>0.44444444444444442</v>
      </c>
      <c r="X91" s="9">
        <v>0.1111111111111111</v>
      </c>
    </row>
    <row r="92" spans="1:24" x14ac:dyDescent="0.25">
      <c r="A92" s="116"/>
      <c r="B92" s="115" t="s">
        <v>25</v>
      </c>
      <c r="C92" s="7">
        <v>2</v>
      </c>
      <c r="D92" s="7">
        <v>8</v>
      </c>
      <c r="E92" s="7">
        <v>8</v>
      </c>
      <c r="F92" s="7">
        <v>1</v>
      </c>
      <c r="G92" s="7">
        <v>3</v>
      </c>
      <c r="H92" s="7">
        <v>2</v>
      </c>
      <c r="I92" s="7">
        <v>1</v>
      </c>
      <c r="J92" s="7">
        <v>0</v>
      </c>
      <c r="K92" s="7">
        <v>0</v>
      </c>
      <c r="L92" s="7">
        <v>5</v>
      </c>
      <c r="M92" s="7">
        <v>0</v>
      </c>
      <c r="N92" s="7">
        <v>0</v>
      </c>
      <c r="O92" s="7">
        <v>1</v>
      </c>
      <c r="P92" s="7">
        <v>0</v>
      </c>
      <c r="Q92" s="7">
        <v>0</v>
      </c>
      <c r="R92" s="7">
        <v>0</v>
      </c>
      <c r="S92" s="7">
        <v>1</v>
      </c>
      <c r="T92" s="7">
        <v>0</v>
      </c>
      <c r="U92" s="8">
        <v>0.375</v>
      </c>
      <c r="V92" s="8">
        <v>0.5</v>
      </c>
      <c r="W92" s="8">
        <v>0.875</v>
      </c>
      <c r="X92" s="9">
        <v>0.375</v>
      </c>
    </row>
    <row r="93" spans="1:24" x14ac:dyDescent="0.25">
      <c r="A93" s="116"/>
      <c r="B93" s="115" t="s">
        <v>26</v>
      </c>
      <c r="C93" s="7">
        <v>1</v>
      </c>
      <c r="D93" s="7">
        <v>1</v>
      </c>
      <c r="E93" s="7">
        <v>1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8">
        <v>0</v>
      </c>
      <c r="V93" s="8">
        <v>0</v>
      </c>
      <c r="W93" s="8">
        <v>0</v>
      </c>
      <c r="X93" s="9">
        <v>0</v>
      </c>
    </row>
    <row r="94" spans="1:24" x14ac:dyDescent="0.25">
      <c r="A94" s="116"/>
      <c r="B94" s="115" t="s">
        <v>67</v>
      </c>
      <c r="C94" s="7">
        <v>4</v>
      </c>
      <c r="D94" s="7">
        <v>9</v>
      </c>
      <c r="E94" s="7">
        <v>8</v>
      </c>
      <c r="F94" s="7">
        <v>2</v>
      </c>
      <c r="G94" s="7">
        <v>4</v>
      </c>
      <c r="H94" s="7">
        <v>1</v>
      </c>
      <c r="I94" s="7">
        <v>3</v>
      </c>
      <c r="J94" s="7">
        <v>0</v>
      </c>
      <c r="K94" s="7">
        <v>1</v>
      </c>
      <c r="L94" s="7">
        <v>2</v>
      </c>
      <c r="M94" s="7">
        <v>1</v>
      </c>
      <c r="N94" s="7">
        <v>0</v>
      </c>
      <c r="O94" s="7">
        <v>1</v>
      </c>
      <c r="P94" s="7">
        <v>1</v>
      </c>
      <c r="Q94" s="7">
        <v>0</v>
      </c>
      <c r="R94" s="7">
        <v>0</v>
      </c>
      <c r="S94" s="7">
        <v>1</v>
      </c>
      <c r="T94" s="7">
        <v>0</v>
      </c>
      <c r="U94" s="8">
        <f t="shared" ref="U94" si="37">(G94+M94+P94)/(E94+P94+N94)</f>
        <v>0.66666666666666663</v>
      </c>
      <c r="V94" s="8">
        <f t="shared" ref="V94" si="38">(H94+I94*2+J94*3+K94*4)/(E94)</f>
        <v>1.375</v>
      </c>
      <c r="W94" s="8">
        <f t="shared" ref="W94" si="39">V94+U94</f>
        <v>2.0416666666666665</v>
      </c>
      <c r="X94" s="9">
        <f t="shared" ref="X94" si="40">G94/E94</f>
        <v>0.5</v>
      </c>
    </row>
    <row r="95" spans="1:24" ht="15.75" thickBot="1" x14ac:dyDescent="0.3">
      <c r="A95" s="117"/>
      <c r="B95" s="15" t="s">
        <v>27</v>
      </c>
      <c r="C95" s="15">
        <f t="shared" ref="C95:T95" si="41">SUM(C90:C94)</f>
        <v>12</v>
      </c>
      <c r="D95" s="15">
        <f t="shared" si="41"/>
        <v>35</v>
      </c>
      <c r="E95" s="15">
        <f t="shared" si="41"/>
        <v>32</v>
      </c>
      <c r="F95" s="15">
        <f t="shared" si="41"/>
        <v>6</v>
      </c>
      <c r="G95" s="15">
        <f t="shared" si="41"/>
        <v>11</v>
      </c>
      <c r="H95" s="15">
        <f t="shared" si="41"/>
        <v>7</v>
      </c>
      <c r="I95" s="15">
        <f t="shared" si="41"/>
        <v>4</v>
      </c>
      <c r="J95" s="15">
        <f t="shared" si="41"/>
        <v>0</v>
      </c>
      <c r="K95" s="15">
        <f t="shared" si="41"/>
        <v>1</v>
      </c>
      <c r="L95" s="15">
        <f t="shared" si="41"/>
        <v>10</v>
      </c>
      <c r="M95" s="15">
        <f t="shared" si="41"/>
        <v>3</v>
      </c>
      <c r="N95" s="15">
        <f t="shared" si="41"/>
        <v>0</v>
      </c>
      <c r="O95" s="15">
        <f t="shared" si="41"/>
        <v>7</v>
      </c>
      <c r="P95" s="15">
        <f t="shared" si="41"/>
        <v>1</v>
      </c>
      <c r="Q95" s="15">
        <f t="shared" si="41"/>
        <v>0</v>
      </c>
      <c r="R95" s="15">
        <f t="shared" si="41"/>
        <v>0</v>
      </c>
      <c r="S95" s="15">
        <f t="shared" si="41"/>
        <v>2</v>
      </c>
      <c r="T95" s="15">
        <f t="shared" si="41"/>
        <v>0</v>
      </c>
      <c r="U95" s="16">
        <f>(G95+M95+P95)/(E95+P95+N95)</f>
        <v>0.45454545454545453</v>
      </c>
      <c r="V95" s="16">
        <f>(H95+I95*2+J95*3+K95*4)/(E95)</f>
        <v>0.59375</v>
      </c>
      <c r="W95" s="16">
        <f>V95+U95</f>
        <v>1.0482954545454546</v>
      </c>
      <c r="X95" s="17">
        <f>G95/E95</f>
        <v>0.34375</v>
      </c>
    </row>
    <row r="96" spans="1:24" ht="15.75" thickBot="1" x14ac:dyDescent="0.3">
      <c r="A96" s="29"/>
      <c r="B96" s="96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19"/>
      <c r="V96" s="19"/>
      <c r="W96" s="19"/>
      <c r="X96" s="19"/>
    </row>
    <row r="97" spans="1:24" ht="15.75" x14ac:dyDescent="0.25">
      <c r="A97" s="102"/>
      <c r="B97" s="106"/>
      <c r="C97" s="99" t="s">
        <v>0</v>
      </c>
      <c r="D97" s="99" t="s">
        <v>1</v>
      </c>
      <c r="E97" s="99" t="s">
        <v>2</v>
      </c>
      <c r="F97" s="99" t="s">
        <v>3</v>
      </c>
      <c r="G97" s="99" t="s">
        <v>4</v>
      </c>
      <c r="H97" s="99" t="s">
        <v>5</v>
      </c>
      <c r="I97" s="99" t="s">
        <v>6</v>
      </c>
      <c r="J97" s="99" t="s">
        <v>7</v>
      </c>
      <c r="K97" s="99" t="s">
        <v>8</v>
      </c>
      <c r="L97" s="99" t="s">
        <v>9</v>
      </c>
      <c r="M97" s="99" t="s">
        <v>10</v>
      </c>
      <c r="N97" s="99" t="s">
        <v>11</v>
      </c>
      <c r="O97" s="99" t="s">
        <v>12</v>
      </c>
      <c r="P97" s="99" t="s">
        <v>13</v>
      </c>
      <c r="Q97" s="99" t="s">
        <v>14</v>
      </c>
      <c r="R97" s="99" t="s">
        <v>15</v>
      </c>
      <c r="S97" s="99" t="s">
        <v>16</v>
      </c>
      <c r="T97" s="99" t="s">
        <v>17</v>
      </c>
      <c r="U97" s="100" t="s">
        <v>18</v>
      </c>
      <c r="V97" s="100" t="s">
        <v>19</v>
      </c>
      <c r="W97" s="100" t="s">
        <v>20</v>
      </c>
      <c r="X97" s="101" t="s">
        <v>21</v>
      </c>
    </row>
    <row r="98" spans="1:24" ht="15.75" x14ac:dyDescent="0.25">
      <c r="A98" s="103" t="s">
        <v>41</v>
      </c>
      <c r="B98" s="96" t="s">
        <v>23</v>
      </c>
      <c r="C98" s="29">
        <v>1</v>
      </c>
      <c r="D98" s="29">
        <v>2</v>
      </c>
      <c r="E98" s="29">
        <v>2</v>
      </c>
      <c r="F98" s="29">
        <v>0</v>
      </c>
      <c r="G98" s="29">
        <v>1</v>
      </c>
      <c r="H98" s="29">
        <v>1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29">
        <v>0</v>
      </c>
      <c r="R98" s="29">
        <v>0</v>
      </c>
      <c r="S98" s="29">
        <v>0</v>
      </c>
      <c r="T98" s="29">
        <v>0</v>
      </c>
      <c r="U98" s="19">
        <f>(G98+M98+P98)/(E98+P98+N98)</f>
        <v>0.5</v>
      </c>
      <c r="V98" s="19">
        <f>(H98+I98*2+J98*3+K98*4)/(E98)</f>
        <v>0.5</v>
      </c>
      <c r="W98" s="19">
        <f>V98+U98</f>
        <v>1</v>
      </c>
      <c r="X98" s="20">
        <f>G98/E98</f>
        <v>0.5</v>
      </c>
    </row>
    <row r="99" spans="1:24" x14ac:dyDescent="0.25">
      <c r="A99" s="104"/>
      <c r="B99" s="96" t="s">
        <v>24</v>
      </c>
      <c r="C99" s="29">
        <v>1</v>
      </c>
      <c r="D99" s="29">
        <v>2</v>
      </c>
      <c r="E99" s="29">
        <v>1</v>
      </c>
      <c r="F99" s="29">
        <v>0</v>
      </c>
      <c r="G99" s="29">
        <v>1</v>
      </c>
      <c r="H99" s="29">
        <v>1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19">
        <v>1</v>
      </c>
      <c r="V99" s="19">
        <v>1</v>
      </c>
      <c r="W99" s="19">
        <v>2</v>
      </c>
      <c r="X99" s="20">
        <v>1</v>
      </c>
    </row>
    <row r="100" spans="1:24" x14ac:dyDescent="0.25">
      <c r="A100" s="104"/>
      <c r="B100" s="96" t="s">
        <v>25</v>
      </c>
      <c r="C100" s="29">
        <v>2</v>
      </c>
      <c r="D100" s="29">
        <v>4</v>
      </c>
      <c r="E100" s="29">
        <v>2</v>
      </c>
      <c r="F100" s="29">
        <v>2</v>
      </c>
      <c r="G100" s="29">
        <v>1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2</v>
      </c>
      <c r="N100" s="29">
        <v>0</v>
      </c>
      <c r="O100" s="29">
        <v>1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19">
        <v>1.5</v>
      </c>
      <c r="V100" s="19">
        <v>0</v>
      </c>
      <c r="W100" s="19">
        <v>1.5</v>
      </c>
      <c r="X100" s="20">
        <v>0.5</v>
      </c>
    </row>
    <row r="101" spans="1:24" x14ac:dyDescent="0.25">
      <c r="A101" s="104"/>
      <c r="B101" s="96" t="s">
        <v>67</v>
      </c>
      <c r="C101" s="29">
        <v>2</v>
      </c>
      <c r="D101" s="29">
        <v>4</v>
      </c>
      <c r="E101" s="29">
        <v>4</v>
      </c>
      <c r="F101" s="29">
        <v>0</v>
      </c>
      <c r="G101" s="29">
        <v>0</v>
      </c>
      <c r="H101" s="29">
        <v>0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v>0</v>
      </c>
      <c r="R101" s="29">
        <v>0</v>
      </c>
      <c r="S101" s="29">
        <v>0</v>
      </c>
      <c r="T101" s="29">
        <v>0</v>
      </c>
      <c r="U101" s="19">
        <f>(G101+M101+P101)/(E101+P101+N101)</f>
        <v>0</v>
      </c>
      <c r="V101" s="19">
        <f>(H101+I101*2+J101*3+K101*4)/(E101)</f>
        <v>0</v>
      </c>
      <c r="W101" s="19">
        <f>V101+U101</f>
        <v>0</v>
      </c>
      <c r="X101" s="20">
        <f>G101/E101</f>
        <v>0</v>
      </c>
    </row>
    <row r="102" spans="1:24" ht="15.75" thickBot="1" x14ac:dyDescent="0.3">
      <c r="A102" s="105"/>
      <c r="B102" s="119" t="s">
        <v>27</v>
      </c>
      <c r="C102" s="21">
        <f t="shared" ref="C102:T102" si="42">SUM(C98:C101)</f>
        <v>6</v>
      </c>
      <c r="D102" s="21">
        <f t="shared" si="42"/>
        <v>12</v>
      </c>
      <c r="E102" s="21">
        <f t="shared" si="42"/>
        <v>9</v>
      </c>
      <c r="F102" s="21">
        <f t="shared" si="42"/>
        <v>2</v>
      </c>
      <c r="G102" s="21">
        <f t="shared" si="42"/>
        <v>3</v>
      </c>
      <c r="H102" s="21">
        <f t="shared" si="42"/>
        <v>2</v>
      </c>
      <c r="I102" s="21">
        <f t="shared" si="42"/>
        <v>0</v>
      </c>
      <c r="J102" s="21">
        <f t="shared" si="42"/>
        <v>0</v>
      </c>
      <c r="K102" s="21">
        <f t="shared" si="42"/>
        <v>0</v>
      </c>
      <c r="L102" s="21">
        <f t="shared" si="42"/>
        <v>0</v>
      </c>
      <c r="M102" s="21">
        <f t="shared" si="42"/>
        <v>2</v>
      </c>
      <c r="N102" s="21">
        <f t="shared" si="42"/>
        <v>0</v>
      </c>
      <c r="O102" s="21">
        <f t="shared" si="42"/>
        <v>1</v>
      </c>
      <c r="P102" s="21">
        <f t="shared" si="42"/>
        <v>0</v>
      </c>
      <c r="Q102" s="21">
        <f t="shared" si="42"/>
        <v>0</v>
      </c>
      <c r="R102" s="21">
        <f t="shared" si="42"/>
        <v>0</v>
      </c>
      <c r="S102" s="21">
        <f t="shared" si="42"/>
        <v>0</v>
      </c>
      <c r="T102" s="21">
        <f t="shared" si="42"/>
        <v>0</v>
      </c>
      <c r="U102" s="22">
        <f>(G102+M102+P102)/(E102+P102+N102)</f>
        <v>0.55555555555555558</v>
      </c>
      <c r="V102" s="22">
        <f>(H102+I102*2+J102*3+K102*4)/(E102)</f>
        <v>0.22222222222222221</v>
      </c>
      <c r="W102" s="22">
        <f>V102+U102</f>
        <v>0.77777777777777779</v>
      </c>
      <c r="X102" s="23">
        <f>G102/E102</f>
        <v>0.33333333333333331</v>
      </c>
    </row>
    <row r="103" spans="1:24" ht="15.75" thickBot="1" x14ac:dyDescent="0.3">
      <c r="A103" s="29"/>
      <c r="B103" s="96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19"/>
      <c r="V103" s="19"/>
      <c r="W103" s="19"/>
      <c r="X103" s="19"/>
    </row>
    <row r="104" spans="1:24" ht="15.75" x14ac:dyDescent="0.25">
      <c r="A104" s="110"/>
      <c r="B104" s="118"/>
      <c r="C104" s="111" t="s">
        <v>0</v>
      </c>
      <c r="D104" s="111" t="s">
        <v>1</v>
      </c>
      <c r="E104" s="111" t="s">
        <v>2</v>
      </c>
      <c r="F104" s="111" t="s">
        <v>3</v>
      </c>
      <c r="G104" s="111" t="s">
        <v>4</v>
      </c>
      <c r="H104" s="111" t="s">
        <v>5</v>
      </c>
      <c r="I104" s="111" t="s">
        <v>6</v>
      </c>
      <c r="J104" s="111" t="s">
        <v>7</v>
      </c>
      <c r="K104" s="111" t="s">
        <v>8</v>
      </c>
      <c r="L104" s="111" t="s">
        <v>9</v>
      </c>
      <c r="M104" s="111" t="s">
        <v>10</v>
      </c>
      <c r="N104" s="111" t="s">
        <v>11</v>
      </c>
      <c r="O104" s="111" t="s">
        <v>12</v>
      </c>
      <c r="P104" s="111" t="s">
        <v>13</v>
      </c>
      <c r="Q104" s="111" t="s">
        <v>14</v>
      </c>
      <c r="R104" s="111" t="s">
        <v>15</v>
      </c>
      <c r="S104" s="111" t="s">
        <v>16</v>
      </c>
      <c r="T104" s="111" t="s">
        <v>17</v>
      </c>
      <c r="U104" s="112" t="s">
        <v>18</v>
      </c>
      <c r="V104" s="112" t="s">
        <v>19</v>
      </c>
      <c r="W104" s="112" t="s">
        <v>20</v>
      </c>
      <c r="X104" s="113" t="s">
        <v>21</v>
      </c>
    </row>
    <row r="105" spans="1:24" ht="15.75" x14ac:dyDescent="0.25">
      <c r="A105" s="114" t="s">
        <v>42</v>
      </c>
      <c r="B105" s="115" t="s">
        <v>23</v>
      </c>
      <c r="C105" s="7">
        <v>4</v>
      </c>
      <c r="D105" s="7">
        <v>14</v>
      </c>
      <c r="E105" s="7">
        <v>14</v>
      </c>
      <c r="F105" s="7">
        <v>2</v>
      </c>
      <c r="G105" s="7">
        <v>4</v>
      </c>
      <c r="H105" s="7">
        <v>4</v>
      </c>
      <c r="I105" s="7">
        <v>0</v>
      </c>
      <c r="J105" s="7">
        <v>0</v>
      </c>
      <c r="K105" s="7">
        <v>0</v>
      </c>
      <c r="L105" s="7">
        <v>2</v>
      </c>
      <c r="M105" s="7">
        <v>0</v>
      </c>
      <c r="N105" s="7">
        <v>0</v>
      </c>
      <c r="O105" s="7">
        <v>4</v>
      </c>
      <c r="P105" s="7">
        <v>1</v>
      </c>
      <c r="Q105" s="7">
        <v>0</v>
      </c>
      <c r="R105" s="7">
        <v>0</v>
      </c>
      <c r="S105" s="7">
        <v>1</v>
      </c>
      <c r="T105" s="7">
        <v>0</v>
      </c>
      <c r="U105" s="8">
        <v>0.33333333333333331</v>
      </c>
      <c r="V105" s="8">
        <v>0.2857142857142857</v>
      </c>
      <c r="W105" s="8">
        <v>0.61904761904761907</v>
      </c>
      <c r="X105" s="9">
        <v>0.2857142857142857</v>
      </c>
    </row>
    <row r="106" spans="1:24" ht="15.75" x14ac:dyDescent="0.25">
      <c r="A106" s="114"/>
      <c r="B106" s="115" t="s">
        <v>24</v>
      </c>
      <c r="C106" s="7">
        <v>3</v>
      </c>
      <c r="D106" s="7">
        <v>7</v>
      </c>
      <c r="E106" s="7">
        <v>7</v>
      </c>
      <c r="F106" s="7">
        <v>0</v>
      </c>
      <c r="G106" s="7">
        <v>2</v>
      </c>
      <c r="H106" s="7">
        <v>2</v>
      </c>
      <c r="I106" s="7">
        <v>0</v>
      </c>
      <c r="J106" s="7">
        <v>0</v>
      </c>
      <c r="K106" s="7">
        <v>0</v>
      </c>
      <c r="L106" s="7">
        <v>1</v>
      </c>
      <c r="M106" s="7">
        <v>0</v>
      </c>
      <c r="N106" s="7">
        <v>0</v>
      </c>
      <c r="O106" s="7">
        <v>2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8">
        <v>0.2857142857142857</v>
      </c>
      <c r="V106" s="8">
        <v>0.2857142857142857</v>
      </c>
      <c r="W106" s="8">
        <v>0.5714285714285714</v>
      </c>
      <c r="X106" s="9">
        <v>0.2857142857142857</v>
      </c>
    </row>
    <row r="107" spans="1:24" ht="15.75" x14ac:dyDescent="0.25">
      <c r="A107" s="114"/>
      <c r="B107" s="115" t="s">
        <v>25</v>
      </c>
      <c r="C107" s="7">
        <v>4</v>
      </c>
      <c r="D107" s="7">
        <v>13</v>
      </c>
      <c r="E107" s="7">
        <v>9</v>
      </c>
      <c r="F107" s="7">
        <v>2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1</v>
      </c>
      <c r="M107" s="7">
        <v>1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8">
        <v>0.1111111111111111</v>
      </c>
      <c r="V107" s="8">
        <v>0</v>
      </c>
      <c r="W107" s="8">
        <v>0.1111111111111111</v>
      </c>
      <c r="X107" s="9">
        <v>0</v>
      </c>
    </row>
    <row r="108" spans="1:24" ht="15.75" x14ac:dyDescent="0.25">
      <c r="A108" s="114"/>
      <c r="B108" s="115" t="s">
        <v>26</v>
      </c>
      <c r="C108" s="7">
        <v>2</v>
      </c>
      <c r="D108" s="7">
        <v>6</v>
      </c>
      <c r="E108" s="7">
        <v>5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1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8">
        <v>0</v>
      </c>
      <c r="V108" s="8">
        <v>0</v>
      </c>
      <c r="W108" s="8">
        <v>0</v>
      </c>
      <c r="X108" s="9">
        <v>0</v>
      </c>
    </row>
    <row r="109" spans="1:24" ht="15.75" thickBot="1" x14ac:dyDescent="0.3">
      <c r="A109" s="117"/>
      <c r="B109" s="15" t="s">
        <v>27</v>
      </c>
      <c r="C109" s="15">
        <f t="shared" ref="C109:T109" si="43">SUM(C105:C108)</f>
        <v>13</v>
      </c>
      <c r="D109" s="15">
        <f t="shared" si="43"/>
        <v>40</v>
      </c>
      <c r="E109" s="15">
        <f t="shared" si="43"/>
        <v>35</v>
      </c>
      <c r="F109" s="15">
        <f t="shared" si="43"/>
        <v>4</v>
      </c>
      <c r="G109" s="15">
        <f t="shared" si="43"/>
        <v>6</v>
      </c>
      <c r="H109" s="15">
        <f t="shared" si="43"/>
        <v>6</v>
      </c>
      <c r="I109" s="15">
        <f t="shared" si="43"/>
        <v>0</v>
      </c>
      <c r="J109" s="15">
        <f t="shared" si="43"/>
        <v>0</v>
      </c>
      <c r="K109" s="15">
        <f t="shared" si="43"/>
        <v>0</v>
      </c>
      <c r="L109" s="15">
        <f t="shared" si="43"/>
        <v>4</v>
      </c>
      <c r="M109" s="15">
        <f t="shared" si="43"/>
        <v>1</v>
      </c>
      <c r="N109" s="15">
        <f t="shared" si="43"/>
        <v>0</v>
      </c>
      <c r="O109" s="15">
        <f t="shared" si="43"/>
        <v>7</v>
      </c>
      <c r="P109" s="15">
        <f t="shared" si="43"/>
        <v>1</v>
      </c>
      <c r="Q109" s="15">
        <f t="shared" si="43"/>
        <v>0</v>
      </c>
      <c r="R109" s="15">
        <f t="shared" si="43"/>
        <v>0</v>
      </c>
      <c r="S109" s="15">
        <f t="shared" si="43"/>
        <v>1</v>
      </c>
      <c r="T109" s="15">
        <f t="shared" si="43"/>
        <v>0</v>
      </c>
      <c r="U109" s="16">
        <f>(G109+M109+P109)/(E109+P109+N109)</f>
        <v>0.22222222222222221</v>
      </c>
      <c r="V109" s="16">
        <f>(H109+I109*2+J109*3+K109*4)/(E109)</f>
        <v>0.17142857142857143</v>
      </c>
      <c r="W109" s="16">
        <f>V109+U109</f>
        <v>0.39365079365079364</v>
      </c>
      <c r="X109" s="17">
        <f>G109/E109</f>
        <v>0.17142857142857143</v>
      </c>
    </row>
    <row r="110" spans="1:24" ht="15.75" thickBot="1" x14ac:dyDescent="0.3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19"/>
      <c r="V110" s="19"/>
      <c r="W110" s="19"/>
      <c r="X110" s="19"/>
    </row>
    <row r="111" spans="1:24" ht="15.75" x14ac:dyDescent="0.25">
      <c r="A111" s="102"/>
      <c r="B111" s="106"/>
      <c r="C111" s="99" t="s">
        <v>0</v>
      </c>
      <c r="D111" s="99" t="s">
        <v>1</v>
      </c>
      <c r="E111" s="99" t="s">
        <v>2</v>
      </c>
      <c r="F111" s="99" t="s">
        <v>3</v>
      </c>
      <c r="G111" s="99" t="s">
        <v>4</v>
      </c>
      <c r="H111" s="99" t="s">
        <v>5</v>
      </c>
      <c r="I111" s="99" t="s">
        <v>6</v>
      </c>
      <c r="J111" s="99" t="s">
        <v>7</v>
      </c>
      <c r="K111" s="99" t="s">
        <v>8</v>
      </c>
      <c r="L111" s="99" t="s">
        <v>9</v>
      </c>
      <c r="M111" s="99" t="s">
        <v>10</v>
      </c>
      <c r="N111" s="99" t="s">
        <v>11</v>
      </c>
      <c r="O111" s="99" t="s">
        <v>12</v>
      </c>
      <c r="P111" s="99" t="s">
        <v>13</v>
      </c>
      <c r="Q111" s="99" t="s">
        <v>14</v>
      </c>
      <c r="R111" s="99" t="s">
        <v>15</v>
      </c>
      <c r="S111" s="99" t="s">
        <v>16</v>
      </c>
      <c r="T111" s="99" t="s">
        <v>17</v>
      </c>
      <c r="U111" s="100" t="s">
        <v>18</v>
      </c>
      <c r="V111" s="100" t="s">
        <v>19</v>
      </c>
      <c r="W111" s="100" t="s">
        <v>20</v>
      </c>
      <c r="X111" s="101" t="s">
        <v>21</v>
      </c>
    </row>
    <row r="112" spans="1:24" ht="15.75" x14ac:dyDescent="0.25">
      <c r="A112" s="103" t="s">
        <v>43</v>
      </c>
      <c r="B112" s="96" t="s">
        <v>23</v>
      </c>
      <c r="C112" s="29">
        <v>1</v>
      </c>
      <c r="D112" s="29">
        <v>3</v>
      </c>
      <c r="E112" s="29">
        <v>2</v>
      </c>
      <c r="F112" s="29">
        <v>0</v>
      </c>
      <c r="G112" s="29">
        <v>1</v>
      </c>
      <c r="H112" s="29">
        <v>1</v>
      </c>
      <c r="I112" s="29">
        <v>0</v>
      </c>
      <c r="J112" s="29">
        <v>0</v>
      </c>
      <c r="K112" s="29">
        <v>0</v>
      </c>
      <c r="L112" s="29">
        <v>2</v>
      </c>
      <c r="M112" s="29">
        <v>1</v>
      </c>
      <c r="N112" s="29">
        <v>0</v>
      </c>
      <c r="O112" s="29">
        <v>0</v>
      </c>
      <c r="P112" s="29">
        <v>0</v>
      </c>
      <c r="Q112" s="29">
        <v>0</v>
      </c>
      <c r="R112" s="29">
        <v>0</v>
      </c>
      <c r="S112" s="29">
        <v>0</v>
      </c>
      <c r="T112" s="29">
        <v>0</v>
      </c>
      <c r="U112" s="19">
        <f>(G112+M112+P112)/(E112+P112+N112)</f>
        <v>1</v>
      </c>
      <c r="V112" s="19">
        <f>(H112+I112*2+J112*3+K112*4)/(E112)</f>
        <v>0.5</v>
      </c>
      <c r="W112" s="19">
        <f>V112+U112</f>
        <v>1.5</v>
      </c>
      <c r="X112" s="20">
        <f>G112/E112</f>
        <v>0.5</v>
      </c>
    </row>
    <row r="113" spans="1:24" ht="15.75" thickBot="1" x14ac:dyDescent="0.3">
      <c r="A113" s="105"/>
      <c r="B113" s="21" t="s">
        <v>44</v>
      </c>
      <c r="C113" s="21">
        <f t="shared" ref="C113:T113" si="44">SUM(C112:C112)</f>
        <v>1</v>
      </c>
      <c r="D113" s="21">
        <f t="shared" si="44"/>
        <v>3</v>
      </c>
      <c r="E113" s="21">
        <f t="shared" si="44"/>
        <v>2</v>
      </c>
      <c r="F113" s="21">
        <f t="shared" si="44"/>
        <v>0</v>
      </c>
      <c r="G113" s="21">
        <f t="shared" si="44"/>
        <v>1</v>
      </c>
      <c r="H113" s="21">
        <f t="shared" si="44"/>
        <v>1</v>
      </c>
      <c r="I113" s="21">
        <f t="shared" si="44"/>
        <v>0</v>
      </c>
      <c r="J113" s="21">
        <f t="shared" si="44"/>
        <v>0</v>
      </c>
      <c r="K113" s="21">
        <f t="shared" si="44"/>
        <v>0</v>
      </c>
      <c r="L113" s="21">
        <f t="shared" si="44"/>
        <v>2</v>
      </c>
      <c r="M113" s="21">
        <f t="shared" si="44"/>
        <v>1</v>
      </c>
      <c r="N113" s="21">
        <f t="shared" si="44"/>
        <v>0</v>
      </c>
      <c r="O113" s="21">
        <f t="shared" si="44"/>
        <v>0</v>
      </c>
      <c r="P113" s="21">
        <f t="shared" si="44"/>
        <v>0</v>
      </c>
      <c r="Q113" s="21">
        <f t="shared" si="44"/>
        <v>0</v>
      </c>
      <c r="R113" s="21">
        <f t="shared" si="44"/>
        <v>0</v>
      </c>
      <c r="S113" s="21">
        <f t="shared" si="44"/>
        <v>0</v>
      </c>
      <c r="T113" s="21">
        <f t="shared" si="44"/>
        <v>0</v>
      </c>
      <c r="U113" s="22">
        <f>(G113+M113+P113)/(E113+P113+N113)</f>
        <v>1</v>
      </c>
      <c r="V113" s="22">
        <f>(H113+I113*2+J113*3+K113*4)/(E113)</f>
        <v>0.5</v>
      </c>
      <c r="W113" s="22">
        <f>V113+U113</f>
        <v>1.5</v>
      </c>
      <c r="X113" s="23">
        <f>G113/E113</f>
        <v>0.5</v>
      </c>
    </row>
    <row r="114" spans="1:24" ht="15.75" thickBot="1" x14ac:dyDescent="0.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19"/>
      <c r="V114" s="19"/>
      <c r="W114" s="19"/>
      <c r="X114" s="19"/>
    </row>
    <row r="115" spans="1:24" ht="15.75" x14ac:dyDescent="0.25">
      <c r="A115" s="110"/>
      <c r="B115" s="118"/>
      <c r="C115" s="111" t="s">
        <v>0</v>
      </c>
      <c r="D115" s="111" t="s">
        <v>1</v>
      </c>
      <c r="E115" s="111" t="s">
        <v>2</v>
      </c>
      <c r="F115" s="111" t="s">
        <v>3</v>
      </c>
      <c r="G115" s="111" t="s">
        <v>4</v>
      </c>
      <c r="H115" s="111" t="s">
        <v>5</v>
      </c>
      <c r="I115" s="111" t="s">
        <v>6</v>
      </c>
      <c r="J115" s="111" t="s">
        <v>7</v>
      </c>
      <c r="K115" s="111" t="s">
        <v>8</v>
      </c>
      <c r="L115" s="111" t="s">
        <v>9</v>
      </c>
      <c r="M115" s="111" t="s">
        <v>10</v>
      </c>
      <c r="N115" s="111" t="s">
        <v>11</v>
      </c>
      <c r="O115" s="111" t="s">
        <v>12</v>
      </c>
      <c r="P115" s="111" t="s">
        <v>13</v>
      </c>
      <c r="Q115" s="111" t="s">
        <v>14</v>
      </c>
      <c r="R115" s="111" t="s">
        <v>15</v>
      </c>
      <c r="S115" s="111" t="s">
        <v>16</v>
      </c>
      <c r="T115" s="111" t="s">
        <v>17</v>
      </c>
      <c r="U115" s="112" t="s">
        <v>18</v>
      </c>
      <c r="V115" s="112" t="s">
        <v>19</v>
      </c>
      <c r="W115" s="112" t="s">
        <v>20</v>
      </c>
      <c r="X115" s="113" t="s">
        <v>21</v>
      </c>
    </row>
    <row r="116" spans="1:24" ht="15.75" x14ac:dyDescent="0.25">
      <c r="A116" s="114" t="s">
        <v>45</v>
      </c>
      <c r="B116" s="115" t="s">
        <v>23</v>
      </c>
      <c r="C116" s="7">
        <v>4</v>
      </c>
      <c r="D116" s="7">
        <v>15</v>
      </c>
      <c r="E116" s="7">
        <v>13</v>
      </c>
      <c r="F116" s="7">
        <v>3</v>
      </c>
      <c r="G116" s="7">
        <v>6</v>
      </c>
      <c r="H116" s="7">
        <v>1</v>
      </c>
      <c r="I116" s="7">
        <v>5</v>
      </c>
      <c r="J116" s="7">
        <v>0</v>
      </c>
      <c r="K116" s="7">
        <v>0</v>
      </c>
      <c r="L116" s="7">
        <v>7</v>
      </c>
      <c r="M116" s="7">
        <v>2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8">
        <v>0.61538461538461542</v>
      </c>
      <c r="V116" s="8">
        <v>0.84615384615384615</v>
      </c>
      <c r="W116" s="8">
        <v>1.4615384615384617</v>
      </c>
      <c r="X116" s="9">
        <v>0.46153846153846156</v>
      </c>
    </row>
    <row r="117" spans="1:24" ht="15.75" x14ac:dyDescent="0.25">
      <c r="A117" s="114"/>
      <c r="B117" s="115" t="s">
        <v>24</v>
      </c>
      <c r="C117" s="7">
        <v>4</v>
      </c>
      <c r="D117" s="7">
        <v>16</v>
      </c>
      <c r="E117" s="7">
        <v>16</v>
      </c>
      <c r="F117" s="7">
        <v>3</v>
      </c>
      <c r="G117" s="7">
        <v>7</v>
      </c>
      <c r="H117" s="7">
        <v>6</v>
      </c>
      <c r="I117" s="7">
        <v>1</v>
      </c>
      <c r="J117" s="7">
        <v>0</v>
      </c>
      <c r="K117" s="7">
        <v>0</v>
      </c>
      <c r="L117" s="7">
        <v>4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1</v>
      </c>
      <c r="T117" s="7">
        <v>0</v>
      </c>
      <c r="U117" s="8">
        <v>0.4375</v>
      </c>
      <c r="V117" s="8">
        <v>0.5</v>
      </c>
      <c r="W117" s="8">
        <v>0.9375</v>
      </c>
      <c r="X117" s="9">
        <v>0.4375</v>
      </c>
    </row>
    <row r="118" spans="1:24" ht="15.75" x14ac:dyDescent="0.25">
      <c r="A118" s="114"/>
      <c r="B118" s="115" t="s">
        <v>25</v>
      </c>
      <c r="C118" s="7">
        <v>3</v>
      </c>
      <c r="D118" s="7">
        <v>10</v>
      </c>
      <c r="E118" s="7">
        <v>9</v>
      </c>
      <c r="F118" s="7">
        <v>3</v>
      </c>
      <c r="G118" s="7">
        <v>3</v>
      </c>
      <c r="H118" s="7">
        <v>2</v>
      </c>
      <c r="I118" s="7">
        <v>0</v>
      </c>
      <c r="J118" s="7">
        <v>0</v>
      </c>
      <c r="K118" s="7">
        <v>1</v>
      </c>
      <c r="L118" s="7">
        <v>4</v>
      </c>
      <c r="M118" s="7">
        <v>0</v>
      </c>
      <c r="N118" s="7">
        <v>0</v>
      </c>
      <c r="O118" s="7">
        <v>1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8">
        <v>0.33333333333333331</v>
      </c>
      <c r="V118" s="8">
        <v>0.66666666666666663</v>
      </c>
      <c r="W118" s="8">
        <v>1</v>
      </c>
      <c r="X118" s="9">
        <v>0.33333333333333331</v>
      </c>
    </row>
    <row r="119" spans="1:24" ht="15.75" x14ac:dyDescent="0.25">
      <c r="A119" s="114"/>
      <c r="B119" s="115" t="s">
        <v>26</v>
      </c>
      <c r="C119" s="7">
        <v>2</v>
      </c>
      <c r="D119" s="7">
        <v>6</v>
      </c>
      <c r="E119" s="7">
        <v>5</v>
      </c>
      <c r="F119" s="7">
        <v>1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1</v>
      </c>
      <c r="N119" s="7">
        <v>0</v>
      </c>
      <c r="O119" s="7">
        <v>0</v>
      </c>
      <c r="P119" s="7">
        <v>0</v>
      </c>
      <c r="Q119" s="7">
        <v>0</v>
      </c>
      <c r="R119" s="7">
        <v>1</v>
      </c>
      <c r="S119" s="7">
        <v>0</v>
      </c>
      <c r="T119" s="7">
        <v>0</v>
      </c>
      <c r="U119" s="8">
        <v>0.2</v>
      </c>
      <c r="V119" s="8">
        <v>0</v>
      </c>
      <c r="W119" s="8">
        <v>0.2</v>
      </c>
      <c r="X119" s="9">
        <v>0</v>
      </c>
    </row>
    <row r="120" spans="1:24" ht="15.75" x14ac:dyDescent="0.25">
      <c r="A120" s="114"/>
      <c r="B120" s="115" t="s">
        <v>67</v>
      </c>
      <c r="C120" s="7">
        <v>3</v>
      </c>
      <c r="D120" s="7">
        <v>11</v>
      </c>
      <c r="E120" s="7">
        <v>11</v>
      </c>
      <c r="F120" s="7">
        <v>1</v>
      </c>
      <c r="G120" s="7">
        <v>4</v>
      </c>
      <c r="H120" s="7">
        <v>4</v>
      </c>
      <c r="I120" s="7">
        <v>0</v>
      </c>
      <c r="J120" s="7">
        <v>0</v>
      </c>
      <c r="K120" s="7">
        <v>0</v>
      </c>
      <c r="L120" s="7">
        <v>5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2</v>
      </c>
      <c r="T120" s="7">
        <v>0</v>
      </c>
      <c r="U120" s="8">
        <f>(G120+M120+P120)/(E120+P120+N120)</f>
        <v>0.36363636363636365</v>
      </c>
      <c r="V120" s="8">
        <f>(H120+I120*2+J120*3+K120*4)/(E120)</f>
        <v>0.36363636363636365</v>
      </c>
      <c r="W120" s="8">
        <f>V120+U120</f>
        <v>0.72727272727272729</v>
      </c>
      <c r="X120" s="9">
        <f>G120/E120</f>
        <v>0.36363636363636365</v>
      </c>
    </row>
    <row r="121" spans="1:24" ht="15.75" thickBot="1" x14ac:dyDescent="0.3">
      <c r="A121" s="117"/>
      <c r="B121" s="15" t="s">
        <v>27</v>
      </c>
      <c r="C121" s="15">
        <f t="shared" ref="C121:T121" si="45">SUM(C116:C120)</f>
        <v>16</v>
      </c>
      <c r="D121" s="15">
        <f t="shared" si="45"/>
        <v>58</v>
      </c>
      <c r="E121" s="15">
        <f t="shared" si="45"/>
        <v>54</v>
      </c>
      <c r="F121" s="15">
        <f t="shared" si="45"/>
        <v>11</v>
      </c>
      <c r="G121" s="15">
        <f t="shared" si="45"/>
        <v>20</v>
      </c>
      <c r="H121" s="15">
        <f t="shared" si="45"/>
        <v>13</v>
      </c>
      <c r="I121" s="15">
        <f t="shared" si="45"/>
        <v>6</v>
      </c>
      <c r="J121" s="15">
        <f t="shared" si="45"/>
        <v>0</v>
      </c>
      <c r="K121" s="15">
        <f t="shared" si="45"/>
        <v>1</v>
      </c>
      <c r="L121" s="15">
        <f t="shared" si="45"/>
        <v>20</v>
      </c>
      <c r="M121" s="15">
        <f t="shared" si="45"/>
        <v>3</v>
      </c>
      <c r="N121" s="15">
        <f t="shared" si="45"/>
        <v>0</v>
      </c>
      <c r="O121" s="15">
        <f t="shared" si="45"/>
        <v>1</v>
      </c>
      <c r="P121" s="15">
        <f t="shared" si="45"/>
        <v>0</v>
      </c>
      <c r="Q121" s="15">
        <f t="shared" si="45"/>
        <v>0</v>
      </c>
      <c r="R121" s="15">
        <f t="shared" si="45"/>
        <v>1</v>
      </c>
      <c r="S121" s="15">
        <f t="shared" si="45"/>
        <v>3</v>
      </c>
      <c r="T121" s="15">
        <f t="shared" si="45"/>
        <v>0</v>
      </c>
      <c r="U121" s="16">
        <f>(G121+M121+P121)/(E121+P121+N121)</f>
        <v>0.42592592592592593</v>
      </c>
      <c r="V121" s="16">
        <f>(H121+I121*2+J121*3+K121*4)/(E121)</f>
        <v>0.53703703703703709</v>
      </c>
      <c r="W121" s="16">
        <f>V121+U121</f>
        <v>0.96296296296296302</v>
      </c>
      <c r="X121" s="17">
        <f>G121/E121</f>
        <v>0.37037037037037035</v>
      </c>
    </row>
    <row r="122" spans="1:24" ht="15.75" thickBot="1" x14ac:dyDescent="0.3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19"/>
      <c r="V122" s="19"/>
      <c r="W122" s="19"/>
      <c r="X122" s="19"/>
    </row>
    <row r="123" spans="1:24" ht="15.75" x14ac:dyDescent="0.25">
      <c r="A123" s="102"/>
      <c r="B123" s="106"/>
      <c r="C123" s="99" t="s">
        <v>0</v>
      </c>
      <c r="D123" s="99" t="s">
        <v>1</v>
      </c>
      <c r="E123" s="99" t="s">
        <v>2</v>
      </c>
      <c r="F123" s="99" t="s">
        <v>3</v>
      </c>
      <c r="G123" s="99" t="s">
        <v>4</v>
      </c>
      <c r="H123" s="99" t="s">
        <v>5</v>
      </c>
      <c r="I123" s="99" t="s">
        <v>6</v>
      </c>
      <c r="J123" s="99" t="s">
        <v>7</v>
      </c>
      <c r="K123" s="99" t="s">
        <v>8</v>
      </c>
      <c r="L123" s="99" t="s">
        <v>9</v>
      </c>
      <c r="M123" s="99" t="s">
        <v>10</v>
      </c>
      <c r="N123" s="99" t="s">
        <v>11</v>
      </c>
      <c r="O123" s="99" t="s">
        <v>12</v>
      </c>
      <c r="P123" s="99" t="s">
        <v>13</v>
      </c>
      <c r="Q123" s="99" t="s">
        <v>14</v>
      </c>
      <c r="R123" s="99" t="s">
        <v>15</v>
      </c>
      <c r="S123" s="99" t="s">
        <v>16</v>
      </c>
      <c r="T123" s="99" t="s">
        <v>17</v>
      </c>
      <c r="U123" s="100" t="s">
        <v>18</v>
      </c>
      <c r="V123" s="100" t="s">
        <v>19</v>
      </c>
      <c r="W123" s="100" t="s">
        <v>20</v>
      </c>
      <c r="X123" s="101" t="s">
        <v>21</v>
      </c>
    </row>
    <row r="124" spans="1:24" ht="15.75" x14ac:dyDescent="0.25">
      <c r="A124" s="103" t="s">
        <v>72</v>
      </c>
      <c r="B124" s="96" t="s">
        <v>23</v>
      </c>
      <c r="C124" s="29">
        <v>3</v>
      </c>
      <c r="D124" s="29">
        <v>7</v>
      </c>
      <c r="E124" s="29">
        <v>7</v>
      </c>
      <c r="F124" s="29">
        <v>6</v>
      </c>
      <c r="G124" s="29">
        <v>5</v>
      </c>
      <c r="H124" s="29">
        <v>4</v>
      </c>
      <c r="I124" s="29">
        <v>0</v>
      </c>
      <c r="J124" s="29">
        <v>1</v>
      </c>
      <c r="K124" s="29">
        <v>0</v>
      </c>
      <c r="L124" s="29">
        <v>3</v>
      </c>
      <c r="M124" s="29">
        <v>3</v>
      </c>
      <c r="N124" s="29">
        <v>0</v>
      </c>
      <c r="O124" s="29">
        <v>0</v>
      </c>
      <c r="P124" s="29">
        <v>2</v>
      </c>
      <c r="Q124" s="29">
        <v>0</v>
      </c>
      <c r="R124" s="29">
        <v>0</v>
      </c>
      <c r="S124" s="29">
        <v>0</v>
      </c>
      <c r="T124" s="29">
        <v>0</v>
      </c>
      <c r="U124" s="19">
        <v>1.1111111111111112</v>
      </c>
      <c r="V124" s="19">
        <v>1</v>
      </c>
      <c r="W124" s="19">
        <v>2.1111111111111112</v>
      </c>
      <c r="X124" s="20">
        <v>0.7142857142857143</v>
      </c>
    </row>
    <row r="125" spans="1:24" ht="15.75" x14ac:dyDescent="0.25">
      <c r="A125" s="103"/>
      <c r="B125" s="96" t="s">
        <v>24</v>
      </c>
      <c r="C125" s="29">
        <v>5</v>
      </c>
      <c r="D125" s="29">
        <v>20</v>
      </c>
      <c r="E125" s="29">
        <v>19</v>
      </c>
      <c r="F125" s="29">
        <v>7</v>
      </c>
      <c r="G125" s="29">
        <v>5</v>
      </c>
      <c r="H125" s="29">
        <v>4</v>
      </c>
      <c r="I125" s="29">
        <v>1</v>
      </c>
      <c r="J125" s="29">
        <v>0</v>
      </c>
      <c r="K125" s="29">
        <v>0</v>
      </c>
      <c r="L125" s="29">
        <v>2</v>
      </c>
      <c r="M125" s="29">
        <v>1</v>
      </c>
      <c r="N125" s="29">
        <v>0</v>
      </c>
      <c r="O125" s="29">
        <v>1</v>
      </c>
      <c r="P125" s="29">
        <v>0</v>
      </c>
      <c r="Q125" s="29">
        <v>0</v>
      </c>
      <c r="R125" s="29">
        <v>0</v>
      </c>
      <c r="S125" s="29">
        <v>1</v>
      </c>
      <c r="T125" s="29">
        <v>0</v>
      </c>
      <c r="U125" s="19">
        <v>0.31578947368421051</v>
      </c>
      <c r="V125" s="19">
        <v>0.31578947368421051</v>
      </c>
      <c r="W125" s="19">
        <v>0.63157894736842102</v>
      </c>
      <c r="X125" s="20">
        <v>0.26315789473684209</v>
      </c>
    </row>
    <row r="126" spans="1:24" ht="15.75" x14ac:dyDescent="0.25">
      <c r="A126" s="103"/>
      <c r="B126" s="96" t="s">
        <v>25</v>
      </c>
      <c r="C126" s="29">
        <v>3</v>
      </c>
      <c r="D126" s="29">
        <v>9</v>
      </c>
      <c r="E126" s="29">
        <v>9</v>
      </c>
      <c r="F126" s="29">
        <v>2</v>
      </c>
      <c r="G126" s="29">
        <v>3</v>
      </c>
      <c r="H126" s="29">
        <v>2</v>
      </c>
      <c r="I126" s="29">
        <v>1</v>
      </c>
      <c r="J126" s="29">
        <v>0</v>
      </c>
      <c r="K126" s="29">
        <v>0</v>
      </c>
      <c r="L126" s="29">
        <v>2</v>
      </c>
      <c r="M126" s="29">
        <v>0</v>
      </c>
      <c r="N126" s="29">
        <v>1</v>
      </c>
      <c r="O126" s="29">
        <v>0</v>
      </c>
      <c r="P126" s="29">
        <v>1</v>
      </c>
      <c r="Q126" s="29">
        <v>0</v>
      </c>
      <c r="R126" s="29">
        <v>0</v>
      </c>
      <c r="S126" s="29">
        <v>0</v>
      </c>
      <c r="T126" s="29">
        <v>0</v>
      </c>
      <c r="U126" s="19">
        <v>0.36363636363636365</v>
      </c>
      <c r="V126" s="19">
        <v>0.44444444444444442</v>
      </c>
      <c r="W126" s="19">
        <v>0.80808080808080807</v>
      </c>
      <c r="X126" s="20">
        <v>0.33333333333333331</v>
      </c>
    </row>
    <row r="127" spans="1:24" ht="15.75" x14ac:dyDescent="0.25">
      <c r="A127" s="103"/>
      <c r="B127" s="96" t="s">
        <v>26</v>
      </c>
      <c r="C127" s="29">
        <v>2</v>
      </c>
      <c r="D127" s="29">
        <v>7</v>
      </c>
      <c r="E127" s="29">
        <v>7</v>
      </c>
      <c r="F127" s="29">
        <v>0</v>
      </c>
      <c r="G127" s="29">
        <v>1</v>
      </c>
      <c r="H127" s="29">
        <v>3</v>
      </c>
      <c r="I127" s="29">
        <v>0</v>
      </c>
      <c r="J127" s="29">
        <v>0</v>
      </c>
      <c r="K127" s="29">
        <v>0</v>
      </c>
      <c r="L127" s="29">
        <v>1</v>
      </c>
      <c r="M127" s="29">
        <v>0</v>
      </c>
      <c r="N127" s="29">
        <v>0</v>
      </c>
      <c r="O127" s="29">
        <v>0</v>
      </c>
      <c r="P127" s="29">
        <v>0</v>
      </c>
      <c r="Q127" s="29">
        <v>0</v>
      </c>
      <c r="R127" s="29">
        <v>0</v>
      </c>
      <c r="S127" s="29">
        <v>0</v>
      </c>
      <c r="T127" s="29">
        <v>0</v>
      </c>
      <c r="U127" s="19">
        <v>0.14285714285714285</v>
      </c>
      <c r="V127" s="19">
        <v>0.42857142857142855</v>
      </c>
      <c r="W127" s="19">
        <v>0.5714285714285714</v>
      </c>
      <c r="X127" s="20">
        <v>0.14285714285714285</v>
      </c>
    </row>
    <row r="128" spans="1:24" x14ac:dyDescent="0.25">
      <c r="A128" s="104"/>
      <c r="B128" s="96" t="s">
        <v>67</v>
      </c>
      <c r="C128" s="29">
        <v>3</v>
      </c>
      <c r="D128" s="29">
        <v>11</v>
      </c>
      <c r="E128" s="29">
        <v>11</v>
      </c>
      <c r="F128" s="29">
        <v>4</v>
      </c>
      <c r="G128" s="29">
        <v>5</v>
      </c>
      <c r="H128" s="29">
        <v>1</v>
      </c>
      <c r="I128" s="29">
        <v>2</v>
      </c>
      <c r="J128" s="29">
        <v>0</v>
      </c>
      <c r="K128" s="29">
        <v>0</v>
      </c>
      <c r="L128" s="29">
        <v>1</v>
      </c>
      <c r="M128" s="29">
        <v>0</v>
      </c>
      <c r="N128" s="29">
        <v>0</v>
      </c>
      <c r="O128" s="29">
        <v>0</v>
      </c>
      <c r="P128" s="29">
        <v>0</v>
      </c>
      <c r="Q128" s="29">
        <v>0</v>
      </c>
      <c r="R128" s="29">
        <v>0</v>
      </c>
      <c r="S128" s="29">
        <v>4</v>
      </c>
      <c r="T128" s="29">
        <v>0</v>
      </c>
      <c r="U128" s="19">
        <f t="shared" ref="U128" si="46">(G128+M128+P128)/(E128+P128+N128)</f>
        <v>0.45454545454545453</v>
      </c>
      <c r="V128" s="19">
        <f t="shared" ref="V128" si="47">(H128+I128*2+J128*3+K128*4)/(E128)</f>
        <v>0.45454545454545453</v>
      </c>
      <c r="W128" s="19">
        <f t="shared" ref="W128" si="48">V128+U128</f>
        <v>0.90909090909090906</v>
      </c>
      <c r="X128" s="20">
        <f t="shared" ref="X128" si="49">G128/E128</f>
        <v>0.45454545454545453</v>
      </c>
    </row>
    <row r="129" spans="1:24" ht="15.75" thickBot="1" x14ac:dyDescent="0.3">
      <c r="A129" s="105"/>
      <c r="B129" s="21" t="s">
        <v>27</v>
      </c>
      <c r="C129" s="21">
        <f t="shared" ref="C129:T129" si="50">SUM(C124:C128)</f>
        <v>16</v>
      </c>
      <c r="D129" s="21">
        <f t="shared" si="50"/>
        <v>54</v>
      </c>
      <c r="E129" s="21">
        <f t="shared" si="50"/>
        <v>53</v>
      </c>
      <c r="F129" s="21">
        <f t="shared" si="50"/>
        <v>19</v>
      </c>
      <c r="G129" s="21">
        <f t="shared" si="50"/>
        <v>19</v>
      </c>
      <c r="H129" s="21">
        <f t="shared" si="50"/>
        <v>14</v>
      </c>
      <c r="I129" s="21">
        <f t="shared" si="50"/>
        <v>4</v>
      </c>
      <c r="J129" s="21">
        <f t="shared" si="50"/>
        <v>1</v>
      </c>
      <c r="K129" s="21">
        <f t="shared" si="50"/>
        <v>0</v>
      </c>
      <c r="L129" s="21">
        <f t="shared" si="50"/>
        <v>9</v>
      </c>
      <c r="M129" s="21">
        <f t="shared" si="50"/>
        <v>4</v>
      </c>
      <c r="N129" s="21">
        <f t="shared" si="50"/>
        <v>1</v>
      </c>
      <c r="O129" s="21">
        <f t="shared" si="50"/>
        <v>1</v>
      </c>
      <c r="P129" s="21">
        <f t="shared" si="50"/>
        <v>3</v>
      </c>
      <c r="Q129" s="21">
        <f t="shared" si="50"/>
        <v>0</v>
      </c>
      <c r="R129" s="21">
        <f t="shared" si="50"/>
        <v>0</v>
      </c>
      <c r="S129" s="21">
        <f t="shared" si="50"/>
        <v>5</v>
      </c>
      <c r="T129" s="21">
        <f t="shared" si="50"/>
        <v>0</v>
      </c>
      <c r="U129" s="22">
        <f>(G129+M129+P129)/(E129+P129+N129)</f>
        <v>0.45614035087719296</v>
      </c>
      <c r="V129" s="22">
        <f>(H129+I129*2+J129*3+K129*4)/(E129)</f>
        <v>0.47169811320754718</v>
      </c>
      <c r="W129" s="22">
        <f>V129+U129</f>
        <v>0.92783846408474013</v>
      </c>
      <c r="X129" s="23">
        <f>G129/E129</f>
        <v>0.35849056603773582</v>
      </c>
    </row>
    <row r="130" spans="1:24" x14ac:dyDescent="0.2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19"/>
      <c r="V130" s="19"/>
      <c r="W130" s="19"/>
      <c r="X130" s="19"/>
    </row>
    <row r="131" spans="1:24" ht="15.75" thickBot="1" x14ac:dyDescent="0.3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19"/>
      <c r="V131" s="19"/>
      <c r="W131" s="19"/>
      <c r="X131" s="19"/>
    </row>
    <row r="132" spans="1:24" x14ac:dyDescent="0.25">
      <c r="A132" s="120"/>
      <c r="B132" s="111"/>
      <c r="C132" s="111" t="s">
        <v>0</v>
      </c>
      <c r="D132" s="111" t="s">
        <v>1</v>
      </c>
      <c r="E132" s="111" t="s">
        <v>2</v>
      </c>
      <c r="F132" s="111" t="s">
        <v>3</v>
      </c>
      <c r="G132" s="111" t="s">
        <v>4</v>
      </c>
      <c r="H132" s="111" t="s">
        <v>5</v>
      </c>
      <c r="I132" s="111" t="s">
        <v>6</v>
      </c>
      <c r="J132" s="111" t="s">
        <v>7</v>
      </c>
      <c r="K132" s="111" t="s">
        <v>8</v>
      </c>
      <c r="L132" s="111" t="s">
        <v>9</v>
      </c>
      <c r="M132" s="111" t="s">
        <v>10</v>
      </c>
      <c r="N132" s="111" t="s">
        <v>11</v>
      </c>
      <c r="O132" s="111" t="s">
        <v>12</v>
      </c>
      <c r="P132" s="111" t="s">
        <v>13</v>
      </c>
      <c r="Q132" s="111" t="s">
        <v>14</v>
      </c>
      <c r="R132" s="111" t="s">
        <v>15</v>
      </c>
      <c r="S132" s="111" t="s">
        <v>16</v>
      </c>
      <c r="T132" s="111" t="s">
        <v>17</v>
      </c>
      <c r="U132" s="112" t="s">
        <v>18</v>
      </c>
      <c r="V132" s="112" t="s">
        <v>19</v>
      </c>
      <c r="W132" s="112" t="s">
        <v>20</v>
      </c>
      <c r="X132" s="113" t="s">
        <v>21</v>
      </c>
    </row>
    <row r="133" spans="1:24" ht="15.75" x14ac:dyDescent="0.25">
      <c r="A133" s="114" t="s">
        <v>64</v>
      </c>
      <c r="B133" s="115" t="s">
        <v>23</v>
      </c>
      <c r="C133" s="7">
        <f t="shared" ref="C133:T133" si="51">C4+C19+C27+C35+C42+C50+C57+C61+C67+C74+C82+C90+C98+C105+C112+C116+C124</f>
        <v>40</v>
      </c>
      <c r="D133" s="7">
        <f t="shared" si="51"/>
        <v>122</v>
      </c>
      <c r="E133" s="7">
        <f t="shared" si="51"/>
        <v>106</v>
      </c>
      <c r="F133" s="7">
        <f t="shared" si="51"/>
        <v>28</v>
      </c>
      <c r="G133" s="7">
        <f t="shared" si="51"/>
        <v>35</v>
      </c>
      <c r="H133" s="7">
        <f t="shared" si="51"/>
        <v>26</v>
      </c>
      <c r="I133" s="7">
        <f t="shared" si="51"/>
        <v>7</v>
      </c>
      <c r="J133" s="7">
        <f t="shared" si="51"/>
        <v>1</v>
      </c>
      <c r="K133" s="7">
        <f t="shared" si="51"/>
        <v>1</v>
      </c>
      <c r="L133" s="7">
        <f t="shared" si="51"/>
        <v>27</v>
      </c>
      <c r="M133" s="7">
        <f t="shared" si="51"/>
        <v>17</v>
      </c>
      <c r="N133" s="7">
        <f t="shared" si="51"/>
        <v>1</v>
      </c>
      <c r="O133" s="7">
        <f t="shared" si="51"/>
        <v>16</v>
      </c>
      <c r="P133" s="7">
        <f t="shared" si="51"/>
        <v>6</v>
      </c>
      <c r="Q133" s="7">
        <f t="shared" si="51"/>
        <v>0</v>
      </c>
      <c r="R133" s="7">
        <f t="shared" si="51"/>
        <v>0</v>
      </c>
      <c r="S133" s="7">
        <f t="shared" si="51"/>
        <v>1</v>
      </c>
      <c r="T133" s="7">
        <f t="shared" si="51"/>
        <v>0</v>
      </c>
      <c r="U133" s="8">
        <f>(G133+M133+P133)/(E133+P133+N133)</f>
        <v>0.51327433628318586</v>
      </c>
      <c r="V133" s="8">
        <f>(H133+I133*2+J133*3+K133*4)/(E133)</f>
        <v>0.44339622641509435</v>
      </c>
      <c r="W133" s="8">
        <f>V133+U133</f>
        <v>0.95667056269828021</v>
      </c>
      <c r="X133" s="9">
        <f>G133/E133</f>
        <v>0.330188679245283</v>
      </c>
    </row>
    <row r="134" spans="1:24" x14ac:dyDescent="0.25">
      <c r="A134" s="116"/>
      <c r="B134" s="115" t="s">
        <v>24</v>
      </c>
      <c r="C134" s="7">
        <f t="shared" ref="C134:T134" si="52">C5+C12+C20+C28+C36+C43+C51+C68+C75+C83+C91+C99+C106+C117+C125</f>
        <v>49</v>
      </c>
      <c r="D134" s="7">
        <f t="shared" si="52"/>
        <v>166</v>
      </c>
      <c r="E134" s="7">
        <f t="shared" si="52"/>
        <v>150</v>
      </c>
      <c r="F134" s="7">
        <f t="shared" si="52"/>
        <v>31</v>
      </c>
      <c r="G134" s="7">
        <f t="shared" si="52"/>
        <v>51</v>
      </c>
      <c r="H134" s="7">
        <f t="shared" si="52"/>
        <v>42</v>
      </c>
      <c r="I134" s="7">
        <f t="shared" si="52"/>
        <v>8</v>
      </c>
      <c r="J134" s="7">
        <f t="shared" si="52"/>
        <v>0</v>
      </c>
      <c r="K134" s="7">
        <f t="shared" si="52"/>
        <v>0</v>
      </c>
      <c r="L134" s="7">
        <f t="shared" si="52"/>
        <v>27</v>
      </c>
      <c r="M134" s="7">
        <f t="shared" si="52"/>
        <v>12</v>
      </c>
      <c r="N134" s="7">
        <f t="shared" si="52"/>
        <v>0</v>
      </c>
      <c r="O134" s="7">
        <f t="shared" si="52"/>
        <v>14</v>
      </c>
      <c r="P134" s="7">
        <f t="shared" si="52"/>
        <v>0</v>
      </c>
      <c r="Q134" s="7">
        <f t="shared" si="52"/>
        <v>0</v>
      </c>
      <c r="R134" s="7">
        <f t="shared" si="52"/>
        <v>0</v>
      </c>
      <c r="S134" s="7">
        <f t="shared" si="52"/>
        <v>5</v>
      </c>
      <c r="T134" s="7">
        <f t="shared" si="52"/>
        <v>0</v>
      </c>
      <c r="U134" s="8">
        <f t="shared" ref="U134:U138" si="53">(G134+M134+P134)/(E134+P134+N134)</f>
        <v>0.42</v>
      </c>
      <c r="V134" s="8">
        <f t="shared" ref="V134:V138" si="54">(H134+I134*2+J134*3+K134*4)/(E134)</f>
        <v>0.38666666666666666</v>
      </c>
      <c r="W134" s="8">
        <f t="shared" ref="W134:W138" si="55">V134+U134</f>
        <v>0.80666666666666664</v>
      </c>
      <c r="X134" s="9">
        <f t="shared" ref="X134:X138" si="56">G134/E134</f>
        <v>0.34</v>
      </c>
    </row>
    <row r="135" spans="1:24" x14ac:dyDescent="0.25">
      <c r="A135" s="116"/>
      <c r="B135" s="115" t="s">
        <v>25</v>
      </c>
      <c r="C135" s="7">
        <f t="shared" ref="C135:T135" si="57">C6+C13+C21+C29++C37+C44+C52+C62+C69+C76+C84+C92+C100+C107+C118+C126</f>
        <v>40</v>
      </c>
      <c r="D135" s="7">
        <f t="shared" si="57"/>
        <v>126</v>
      </c>
      <c r="E135" s="7">
        <f t="shared" si="57"/>
        <v>111</v>
      </c>
      <c r="F135" s="7">
        <f t="shared" si="57"/>
        <v>36</v>
      </c>
      <c r="G135" s="7">
        <f t="shared" si="57"/>
        <v>43</v>
      </c>
      <c r="H135" s="7">
        <f t="shared" si="57"/>
        <v>28</v>
      </c>
      <c r="I135" s="7">
        <f t="shared" si="57"/>
        <v>9</v>
      </c>
      <c r="J135" s="7">
        <f t="shared" si="57"/>
        <v>0</v>
      </c>
      <c r="K135" s="7">
        <f t="shared" si="57"/>
        <v>5</v>
      </c>
      <c r="L135" s="7">
        <f t="shared" si="57"/>
        <v>33</v>
      </c>
      <c r="M135" s="7">
        <f t="shared" si="57"/>
        <v>12</v>
      </c>
      <c r="N135" s="7">
        <f t="shared" si="57"/>
        <v>2</v>
      </c>
      <c r="O135" s="7">
        <f t="shared" si="57"/>
        <v>14</v>
      </c>
      <c r="P135" s="7">
        <f t="shared" si="57"/>
        <v>3</v>
      </c>
      <c r="Q135" s="7">
        <f t="shared" si="57"/>
        <v>0</v>
      </c>
      <c r="R135" s="7">
        <f t="shared" si="57"/>
        <v>0</v>
      </c>
      <c r="S135" s="7">
        <f t="shared" si="57"/>
        <v>1</v>
      </c>
      <c r="T135" s="7">
        <f t="shared" si="57"/>
        <v>0</v>
      </c>
      <c r="U135" s="8">
        <f t="shared" si="53"/>
        <v>0.5</v>
      </c>
      <c r="V135" s="8">
        <f t="shared" si="54"/>
        <v>0.59459459459459463</v>
      </c>
      <c r="W135" s="8">
        <f t="shared" si="55"/>
        <v>1.0945945945945947</v>
      </c>
      <c r="X135" s="9">
        <f t="shared" si="56"/>
        <v>0.38738738738738737</v>
      </c>
    </row>
    <row r="136" spans="1:24" x14ac:dyDescent="0.25">
      <c r="A136" s="116"/>
      <c r="B136" s="115" t="s">
        <v>26</v>
      </c>
      <c r="C136" s="7">
        <f t="shared" ref="C136:T136" si="58">C7+C14+C22+C30+C45+C77+C85+C93+C108+C119+C127</f>
        <v>19</v>
      </c>
      <c r="D136" s="7">
        <f t="shared" si="58"/>
        <v>50</v>
      </c>
      <c r="E136" s="7">
        <f t="shared" si="58"/>
        <v>46</v>
      </c>
      <c r="F136" s="7">
        <f t="shared" si="58"/>
        <v>2</v>
      </c>
      <c r="G136" s="7">
        <f t="shared" si="58"/>
        <v>8</v>
      </c>
      <c r="H136" s="7">
        <f t="shared" si="58"/>
        <v>8</v>
      </c>
      <c r="I136" s="7">
        <f t="shared" si="58"/>
        <v>2</v>
      </c>
      <c r="J136" s="7">
        <f t="shared" si="58"/>
        <v>0</v>
      </c>
      <c r="K136" s="7">
        <f t="shared" si="58"/>
        <v>0</v>
      </c>
      <c r="L136" s="7">
        <f t="shared" si="58"/>
        <v>1</v>
      </c>
      <c r="M136" s="7">
        <f t="shared" si="58"/>
        <v>4</v>
      </c>
      <c r="N136" s="7">
        <f t="shared" si="58"/>
        <v>1</v>
      </c>
      <c r="O136" s="7">
        <f t="shared" si="58"/>
        <v>3</v>
      </c>
      <c r="P136" s="7">
        <f t="shared" si="58"/>
        <v>0</v>
      </c>
      <c r="Q136" s="7">
        <f t="shared" si="58"/>
        <v>0</v>
      </c>
      <c r="R136" s="7">
        <f t="shared" si="58"/>
        <v>1</v>
      </c>
      <c r="S136" s="7">
        <f t="shared" si="58"/>
        <v>1</v>
      </c>
      <c r="T136" s="7">
        <f t="shared" si="58"/>
        <v>0</v>
      </c>
      <c r="U136" s="8">
        <f t="shared" ref="U136" si="59">(G136+M136+P136)/(E136+P136+N136)</f>
        <v>0.25531914893617019</v>
      </c>
      <c r="V136" s="8">
        <f t="shared" ref="V136" si="60">(H136+I136*2+J136*3+K136*4)/(E136)</f>
        <v>0.2608695652173913</v>
      </c>
      <c r="W136" s="8">
        <f t="shared" ref="W136" si="61">V136+U136</f>
        <v>0.51618871415356149</v>
      </c>
      <c r="X136" s="9">
        <f t="shared" ref="X136" si="62">G136/E136</f>
        <v>0.17391304347826086</v>
      </c>
    </row>
    <row r="137" spans="1:24" x14ac:dyDescent="0.25">
      <c r="A137" s="116"/>
      <c r="B137" s="115" t="s">
        <v>67</v>
      </c>
      <c r="C137" s="7">
        <f>C8+C15+C23+C31+C38+C46+C53+C63+C70+C78+C86+C94+C101+C120+C128</f>
        <v>38</v>
      </c>
      <c r="D137" s="7">
        <f t="shared" ref="D137:T137" si="63">D8+D15+D23+D31+D38+D46+D53+D63+D70+D78+D86+D94+D101+D120+D128</f>
        <v>107</v>
      </c>
      <c r="E137" s="7">
        <f t="shared" si="63"/>
        <v>97</v>
      </c>
      <c r="F137" s="7">
        <f t="shared" si="63"/>
        <v>20</v>
      </c>
      <c r="G137" s="7">
        <f t="shared" si="63"/>
        <v>35</v>
      </c>
      <c r="H137" s="7">
        <f t="shared" si="63"/>
        <v>14</v>
      </c>
      <c r="I137" s="7">
        <f t="shared" si="63"/>
        <v>14</v>
      </c>
      <c r="J137" s="7">
        <f t="shared" si="63"/>
        <v>0</v>
      </c>
      <c r="K137" s="7">
        <f t="shared" si="63"/>
        <v>1</v>
      </c>
      <c r="L137" s="7">
        <f t="shared" si="63"/>
        <v>19</v>
      </c>
      <c r="M137" s="7">
        <f t="shared" si="63"/>
        <v>5</v>
      </c>
      <c r="N137" s="7">
        <f t="shared" si="63"/>
        <v>0</v>
      </c>
      <c r="O137" s="7">
        <f t="shared" si="63"/>
        <v>11</v>
      </c>
      <c r="P137" s="7">
        <f t="shared" si="63"/>
        <v>2</v>
      </c>
      <c r="Q137" s="7">
        <f t="shared" si="63"/>
        <v>0</v>
      </c>
      <c r="R137" s="7">
        <f t="shared" si="63"/>
        <v>0</v>
      </c>
      <c r="S137" s="7">
        <f t="shared" si="63"/>
        <v>9</v>
      </c>
      <c r="T137" s="7">
        <f t="shared" si="63"/>
        <v>2</v>
      </c>
      <c r="U137" s="8">
        <f t="shared" ref="U137" si="64">(G137+M137+P137)/(E137+P137+N137)</f>
        <v>0.42424242424242425</v>
      </c>
      <c r="V137" s="8">
        <f t="shared" ref="V137" si="65">(H137+I137*2+J137*3+K137*4)/(E137)</f>
        <v>0.47422680412371132</v>
      </c>
      <c r="W137" s="8">
        <f t="shared" ref="W137" si="66">V137+U137</f>
        <v>0.89846922836613552</v>
      </c>
      <c r="X137" s="9">
        <f t="shared" ref="X137" si="67">G137/E137</f>
        <v>0.36082474226804123</v>
      </c>
    </row>
    <row r="138" spans="1:24" ht="15.75" thickBot="1" x14ac:dyDescent="0.3">
      <c r="A138" s="117"/>
      <c r="B138" s="15" t="s">
        <v>68</v>
      </c>
      <c r="C138" s="15">
        <f>SUM(C133:C137)</f>
        <v>186</v>
      </c>
      <c r="D138" s="15">
        <f t="shared" ref="D138:T138" si="68">SUM(D133:D137)</f>
        <v>571</v>
      </c>
      <c r="E138" s="15">
        <f t="shared" si="68"/>
        <v>510</v>
      </c>
      <c r="F138" s="15">
        <f t="shared" si="68"/>
        <v>117</v>
      </c>
      <c r="G138" s="15">
        <f t="shared" si="68"/>
        <v>172</v>
      </c>
      <c r="H138" s="15">
        <f t="shared" si="68"/>
        <v>118</v>
      </c>
      <c r="I138" s="15">
        <f t="shared" si="68"/>
        <v>40</v>
      </c>
      <c r="J138" s="15">
        <f t="shared" si="68"/>
        <v>1</v>
      </c>
      <c r="K138" s="15">
        <f t="shared" si="68"/>
        <v>7</v>
      </c>
      <c r="L138" s="15">
        <f t="shared" si="68"/>
        <v>107</v>
      </c>
      <c r="M138" s="15">
        <f t="shared" si="68"/>
        <v>50</v>
      </c>
      <c r="N138" s="15">
        <f t="shared" si="68"/>
        <v>4</v>
      </c>
      <c r="O138" s="15">
        <f t="shared" si="68"/>
        <v>58</v>
      </c>
      <c r="P138" s="15">
        <f t="shared" si="68"/>
        <v>11</v>
      </c>
      <c r="Q138" s="15">
        <f t="shared" si="68"/>
        <v>0</v>
      </c>
      <c r="R138" s="15">
        <f t="shared" si="68"/>
        <v>1</v>
      </c>
      <c r="S138" s="15">
        <f t="shared" si="68"/>
        <v>17</v>
      </c>
      <c r="T138" s="15">
        <f t="shared" si="68"/>
        <v>2</v>
      </c>
      <c r="U138" s="16">
        <f t="shared" si="53"/>
        <v>0.44380952380952382</v>
      </c>
      <c r="V138" s="16">
        <f t="shared" si="54"/>
        <v>0.44901960784313727</v>
      </c>
      <c r="W138" s="16">
        <f t="shared" si="55"/>
        <v>0.89282913165266109</v>
      </c>
      <c r="X138" s="17">
        <f t="shared" si="56"/>
        <v>0.33725490196078434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BB5C7-3E36-4A7F-A38B-D1E40788C643}">
  <dimension ref="A1:R98"/>
  <sheetViews>
    <sheetView showGridLines="0" workbookViewId="0"/>
  </sheetViews>
  <sheetFormatPr defaultRowHeight="15" x14ac:dyDescent="0.25"/>
  <cols>
    <col min="1" max="1" width="17.28515625" style="38" customWidth="1"/>
    <col min="2" max="2" width="16.5703125" style="38" customWidth="1"/>
    <col min="3" max="3" width="3" style="38" bestFit="1" customWidth="1"/>
    <col min="4" max="4" width="3.42578125" style="38" bestFit="1" customWidth="1"/>
    <col min="5" max="5" width="3.5703125" style="38" bestFit="1" customWidth="1"/>
    <col min="6" max="6" width="7" style="38" bestFit="1" customWidth="1"/>
    <col min="7" max="7" width="5.28515625" style="38" bestFit="1" customWidth="1"/>
    <col min="8" max="8" width="4.42578125" style="38" bestFit="1" customWidth="1"/>
    <col min="9" max="9" width="3.42578125" style="38" bestFit="1" customWidth="1"/>
    <col min="10" max="10" width="3" style="38" bestFit="1" customWidth="1"/>
    <col min="11" max="11" width="3.28515625" style="38" bestFit="1" customWidth="1"/>
    <col min="12" max="12" width="4.5703125" style="38" bestFit="1" customWidth="1"/>
    <col min="13" max="13" width="4.140625" style="38" bestFit="1" customWidth="1"/>
    <col min="14" max="14" width="5.28515625" style="38" bestFit="1" customWidth="1"/>
    <col min="15" max="15" width="4.5703125" style="38" bestFit="1" customWidth="1"/>
    <col min="16" max="16" width="3" style="38" bestFit="1" customWidth="1"/>
    <col min="17" max="18" width="8.5703125" style="38" bestFit="1" customWidth="1"/>
  </cols>
  <sheetData>
    <row r="1" spans="1:18" ht="18.75" x14ac:dyDescent="0.3">
      <c r="E1" s="121" t="s">
        <v>70</v>
      </c>
    </row>
    <row r="2" spans="1:18" ht="15.75" thickBot="1" x14ac:dyDescent="0.3"/>
    <row r="3" spans="1:18" x14ac:dyDescent="0.25">
      <c r="A3" s="68"/>
      <c r="B3" s="3"/>
      <c r="C3" s="3" t="s">
        <v>57</v>
      </c>
      <c r="D3" s="3" t="s">
        <v>56</v>
      </c>
      <c r="E3" s="3" t="s">
        <v>55</v>
      </c>
      <c r="F3" s="3" t="s">
        <v>54</v>
      </c>
      <c r="G3" s="3" t="s">
        <v>53</v>
      </c>
      <c r="H3" s="3" t="s">
        <v>52</v>
      </c>
      <c r="I3" s="3" t="s">
        <v>8</v>
      </c>
      <c r="J3" s="3" t="s">
        <v>12</v>
      </c>
      <c r="K3" s="3" t="s">
        <v>10</v>
      </c>
      <c r="L3" s="3" t="s">
        <v>13</v>
      </c>
      <c r="M3" s="3" t="s">
        <v>51</v>
      </c>
      <c r="N3" s="3" t="s">
        <v>50</v>
      </c>
      <c r="O3" s="3" t="s">
        <v>49</v>
      </c>
      <c r="P3" s="3" t="s">
        <v>48</v>
      </c>
      <c r="Q3" s="3" t="s">
        <v>47</v>
      </c>
      <c r="R3" s="4" t="s">
        <v>46</v>
      </c>
    </row>
    <row r="4" spans="1:18" ht="15.75" x14ac:dyDescent="0.25">
      <c r="A4" s="69" t="s">
        <v>22</v>
      </c>
      <c r="B4" s="6" t="s">
        <v>23</v>
      </c>
      <c r="C4" s="11">
        <v>1</v>
      </c>
      <c r="D4" s="11">
        <v>1</v>
      </c>
      <c r="E4" s="11"/>
      <c r="F4" s="32">
        <v>3.3333333333333335</v>
      </c>
      <c r="G4" s="11">
        <v>5</v>
      </c>
      <c r="H4" s="11">
        <v>9</v>
      </c>
      <c r="I4" s="11"/>
      <c r="J4" s="11">
        <v>2</v>
      </c>
      <c r="K4" s="11">
        <v>3</v>
      </c>
      <c r="L4" s="11"/>
      <c r="M4" s="11">
        <v>3</v>
      </c>
      <c r="N4" s="11"/>
      <c r="O4" s="11"/>
      <c r="P4" s="11"/>
      <c r="Q4" s="12">
        <f>9*G4/F4</f>
        <v>13.5</v>
      </c>
      <c r="R4" s="13">
        <f>(H4+K4)/F4</f>
        <v>3.5999999999999996</v>
      </c>
    </row>
    <row r="5" spans="1:18" x14ac:dyDescent="0.25">
      <c r="A5" s="35"/>
      <c r="B5" s="6" t="s">
        <v>24</v>
      </c>
      <c r="C5" s="11">
        <v>1</v>
      </c>
      <c r="D5" s="11">
        <v>1</v>
      </c>
      <c r="E5" s="11">
        <v>1</v>
      </c>
      <c r="F5" s="11">
        <v>6</v>
      </c>
      <c r="G5" s="11">
        <v>1</v>
      </c>
      <c r="H5" s="11">
        <v>3</v>
      </c>
      <c r="I5" s="11"/>
      <c r="J5" s="11">
        <v>4</v>
      </c>
      <c r="K5" s="11">
        <v>1</v>
      </c>
      <c r="L5" s="11"/>
      <c r="M5" s="11"/>
      <c r="N5" s="11">
        <v>1</v>
      </c>
      <c r="O5" s="11"/>
      <c r="P5" s="11"/>
      <c r="Q5" s="12">
        <v>1.5</v>
      </c>
      <c r="R5" s="13">
        <v>0.66666666666666663</v>
      </c>
    </row>
    <row r="6" spans="1:18" x14ac:dyDescent="0.25">
      <c r="A6" s="35"/>
      <c r="B6" s="6" t="s">
        <v>25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  <c r="R6" s="13"/>
    </row>
    <row r="7" spans="1:18" x14ac:dyDescent="0.25">
      <c r="A7" s="35"/>
      <c r="B7" s="6" t="s">
        <v>26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  <c r="R7" s="13"/>
    </row>
    <row r="8" spans="1:18" x14ac:dyDescent="0.25">
      <c r="A8" s="25"/>
      <c r="B8" s="11" t="s">
        <v>67</v>
      </c>
      <c r="C8" s="11">
        <v>1</v>
      </c>
      <c r="D8" s="11">
        <v>1</v>
      </c>
      <c r="E8" s="11"/>
      <c r="F8" s="11">
        <v>4</v>
      </c>
      <c r="G8" s="11">
        <v>2</v>
      </c>
      <c r="H8" s="11">
        <v>2</v>
      </c>
      <c r="I8" s="11"/>
      <c r="J8" s="11">
        <v>4</v>
      </c>
      <c r="K8" s="11">
        <v>3</v>
      </c>
      <c r="L8" s="11">
        <v>2</v>
      </c>
      <c r="M8" s="11">
        <v>1</v>
      </c>
      <c r="N8" s="11"/>
      <c r="O8" s="11">
        <v>1</v>
      </c>
      <c r="P8" s="11"/>
      <c r="Q8" s="12">
        <v>4.5</v>
      </c>
      <c r="R8" s="13">
        <v>1.25</v>
      </c>
    </row>
    <row r="9" spans="1:18" ht="15.75" thickBot="1" x14ac:dyDescent="0.3">
      <c r="A9" s="37"/>
      <c r="B9" s="24" t="s">
        <v>27</v>
      </c>
      <c r="C9" s="15">
        <f>SUM(C4:C8)</f>
        <v>3</v>
      </c>
      <c r="D9" s="15">
        <f t="shared" ref="D9:P9" si="0">SUM(D4:D8)</f>
        <v>3</v>
      </c>
      <c r="E9" s="15">
        <f t="shared" si="0"/>
        <v>1</v>
      </c>
      <c r="F9" s="34">
        <f t="shared" si="0"/>
        <v>13.333333333333334</v>
      </c>
      <c r="G9" s="15">
        <f t="shared" si="0"/>
        <v>8</v>
      </c>
      <c r="H9" s="15">
        <f t="shared" si="0"/>
        <v>14</v>
      </c>
      <c r="I9" s="15">
        <f t="shared" si="0"/>
        <v>0</v>
      </c>
      <c r="J9" s="15">
        <f t="shared" si="0"/>
        <v>10</v>
      </c>
      <c r="K9" s="15">
        <f t="shared" si="0"/>
        <v>7</v>
      </c>
      <c r="L9" s="15">
        <f t="shared" si="0"/>
        <v>2</v>
      </c>
      <c r="M9" s="15">
        <f t="shared" si="0"/>
        <v>4</v>
      </c>
      <c r="N9" s="15">
        <f t="shared" si="0"/>
        <v>1</v>
      </c>
      <c r="O9" s="15">
        <f t="shared" si="0"/>
        <v>1</v>
      </c>
      <c r="P9" s="15">
        <f t="shared" si="0"/>
        <v>0</v>
      </c>
      <c r="Q9" s="16">
        <f>9*G9/F9</f>
        <v>5.3999999999999995</v>
      </c>
      <c r="R9" s="17">
        <f>(H9+K9)/F9</f>
        <v>1.575</v>
      </c>
    </row>
    <row r="10" spans="1:18" ht="15.75" thickBot="1" x14ac:dyDescent="0.3">
      <c r="A10" s="46"/>
      <c r="B10" s="52"/>
      <c r="C10" s="46"/>
      <c r="D10" s="46"/>
      <c r="E10" s="46"/>
      <c r="F10" s="53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54"/>
      <c r="R10" s="54"/>
    </row>
    <row r="11" spans="1:18" x14ac:dyDescent="0.25">
      <c r="A11" s="67"/>
      <c r="B11" s="39"/>
      <c r="C11" s="39" t="s">
        <v>57</v>
      </c>
      <c r="D11" s="39" t="s">
        <v>56</v>
      </c>
      <c r="E11" s="39" t="s">
        <v>55</v>
      </c>
      <c r="F11" s="39" t="s">
        <v>54</v>
      </c>
      <c r="G11" s="39" t="s">
        <v>53</v>
      </c>
      <c r="H11" s="39" t="s">
        <v>52</v>
      </c>
      <c r="I11" s="39" t="s">
        <v>8</v>
      </c>
      <c r="J11" s="39" t="s">
        <v>12</v>
      </c>
      <c r="K11" s="39" t="s">
        <v>10</v>
      </c>
      <c r="L11" s="39" t="s">
        <v>13</v>
      </c>
      <c r="M11" s="39" t="s">
        <v>51</v>
      </c>
      <c r="N11" s="39" t="s">
        <v>50</v>
      </c>
      <c r="O11" s="39" t="s">
        <v>49</v>
      </c>
      <c r="P11" s="39" t="s">
        <v>48</v>
      </c>
      <c r="Q11" s="39" t="s">
        <v>47</v>
      </c>
      <c r="R11" s="40" t="s">
        <v>46</v>
      </c>
    </row>
    <row r="12" spans="1:18" ht="15.75" x14ac:dyDescent="0.25">
      <c r="A12" s="66" t="s">
        <v>28</v>
      </c>
      <c r="B12" s="41" t="s">
        <v>23</v>
      </c>
      <c r="C12" s="42">
        <v>1</v>
      </c>
      <c r="D12" s="42"/>
      <c r="E12" s="42"/>
      <c r="F12" s="43">
        <v>1.3333333333333333</v>
      </c>
      <c r="G12" s="42">
        <v>2</v>
      </c>
      <c r="H12" s="42">
        <v>1</v>
      </c>
      <c r="I12" s="42"/>
      <c r="J12" s="42">
        <v>1</v>
      </c>
      <c r="K12" s="42">
        <v>1</v>
      </c>
      <c r="L12" s="42"/>
      <c r="M12" s="42"/>
      <c r="N12" s="42"/>
      <c r="O12" s="42"/>
      <c r="P12" s="42"/>
      <c r="Q12" s="44">
        <f>9*G12/F12</f>
        <v>13.5</v>
      </c>
      <c r="R12" s="45">
        <f>(H12+K12)/F12</f>
        <v>1.5</v>
      </c>
    </row>
    <row r="13" spans="1:18" ht="15.75" x14ac:dyDescent="0.25">
      <c r="A13" s="66"/>
      <c r="B13" s="41" t="s">
        <v>24</v>
      </c>
      <c r="C13" s="42"/>
      <c r="D13" s="42"/>
      <c r="E13" s="42"/>
      <c r="F13" s="43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4"/>
      <c r="R13" s="45"/>
    </row>
    <row r="14" spans="1:18" x14ac:dyDescent="0.25">
      <c r="B14" s="41" t="s">
        <v>25</v>
      </c>
      <c r="C14" s="42">
        <v>1</v>
      </c>
      <c r="D14" s="42"/>
      <c r="E14" s="42"/>
      <c r="F14" s="43">
        <v>0.33333333333333331</v>
      </c>
      <c r="G14" s="42">
        <v>1</v>
      </c>
      <c r="H14" s="42">
        <v>2</v>
      </c>
      <c r="I14" s="42"/>
      <c r="J14" s="42"/>
      <c r="K14" s="42"/>
      <c r="L14" s="42"/>
      <c r="M14" s="42"/>
      <c r="N14" s="42">
        <v>1</v>
      </c>
      <c r="O14" s="42"/>
      <c r="P14" s="42"/>
      <c r="Q14" s="44">
        <v>27</v>
      </c>
      <c r="R14" s="45">
        <v>6</v>
      </c>
    </row>
    <row r="15" spans="1:18" x14ac:dyDescent="0.25">
      <c r="B15" s="41" t="s">
        <v>26</v>
      </c>
      <c r="C15" s="42"/>
      <c r="D15" s="42"/>
      <c r="E15" s="42"/>
      <c r="F15" s="43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4"/>
      <c r="R15" s="45"/>
    </row>
    <row r="16" spans="1:18" x14ac:dyDescent="0.25">
      <c r="B16" s="42" t="s">
        <v>67</v>
      </c>
      <c r="C16" s="42"/>
      <c r="D16" s="42"/>
      <c r="E16" s="42"/>
      <c r="F16" s="43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4"/>
      <c r="R16" s="45"/>
    </row>
    <row r="17" spans="1:18" ht="15.75" thickBot="1" x14ac:dyDescent="0.3">
      <c r="A17" s="47"/>
      <c r="B17" s="48" t="s">
        <v>27</v>
      </c>
      <c r="C17" s="48">
        <f>SUM(C12:C16)</f>
        <v>2</v>
      </c>
      <c r="D17" s="48">
        <f t="shared" ref="D17:P17" si="1">SUM(D12:D16)</f>
        <v>0</v>
      </c>
      <c r="E17" s="48">
        <f t="shared" si="1"/>
        <v>0</v>
      </c>
      <c r="F17" s="49">
        <f t="shared" si="1"/>
        <v>1.6666666666666665</v>
      </c>
      <c r="G17" s="48">
        <f t="shared" si="1"/>
        <v>3</v>
      </c>
      <c r="H17" s="48">
        <f t="shared" si="1"/>
        <v>3</v>
      </c>
      <c r="I17" s="48">
        <f t="shared" si="1"/>
        <v>0</v>
      </c>
      <c r="J17" s="48">
        <f t="shared" si="1"/>
        <v>1</v>
      </c>
      <c r="K17" s="48">
        <f t="shared" si="1"/>
        <v>1</v>
      </c>
      <c r="L17" s="48">
        <f t="shared" si="1"/>
        <v>0</v>
      </c>
      <c r="M17" s="48">
        <f t="shared" si="1"/>
        <v>0</v>
      </c>
      <c r="N17" s="48">
        <f t="shared" si="1"/>
        <v>1</v>
      </c>
      <c r="O17" s="48">
        <f t="shared" si="1"/>
        <v>0</v>
      </c>
      <c r="P17" s="48">
        <f t="shared" si="1"/>
        <v>0</v>
      </c>
      <c r="Q17" s="50">
        <f>9*G17/F17</f>
        <v>16.200000000000003</v>
      </c>
      <c r="R17" s="51">
        <f>(H17+K17)/F17</f>
        <v>2.4000000000000004</v>
      </c>
    </row>
    <row r="18" spans="1:18" ht="15.75" thickBo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54"/>
      <c r="R18" s="54"/>
    </row>
    <row r="19" spans="1:18" x14ac:dyDescent="0.25">
      <c r="A19" s="68"/>
      <c r="B19" s="3"/>
      <c r="C19" s="3" t="s">
        <v>57</v>
      </c>
      <c r="D19" s="3" t="s">
        <v>56</v>
      </c>
      <c r="E19" s="3" t="s">
        <v>55</v>
      </c>
      <c r="F19" s="3" t="s">
        <v>54</v>
      </c>
      <c r="G19" s="3" t="s">
        <v>53</v>
      </c>
      <c r="H19" s="3" t="s">
        <v>52</v>
      </c>
      <c r="I19" s="3" t="s">
        <v>8</v>
      </c>
      <c r="J19" s="3" t="s">
        <v>12</v>
      </c>
      <c r="K19" s="3" t="s">
        <v>10</v>
      </c>
      <c r="L19" s="3" t="s">
        <v>13</v>
      </c>
      <c r="M19" s="3" t="s">
        <v>51</v>
      </c>
      <c r="N19" s="3" t="s">
        <v>50</v>
      </c>
      <c r="O19" s="3" t="s">
        <v>49</v>
      </c>
      <c r="P19" s="3" t="s">
        <v>48</v>
      </c>
      <c r="Q19" s="3" t="s">
        <v>47</v>
      </c>
      <c r="R19" s="4" t="s">
        <v>46</v>
      </c>
    </row>
    <row r="20" spans="1:18" ht="15.75" x14ac:dyDescent="0.25">
      <c r="A20" s="5" t="s">
        <v>71</v>
      </c>
      <c r="B20" s="6" t="s">
        <v>23</v>
      </c>
      <c r="C20" s="11">
        <v>1</v>
      </c>
      <c r="D20" s="11"/>
      <c r="E20" s="11"/>
      <c r="F20" s="11">
        <v>1</v>
      </c>
      <c r="G20" s="11"/>
      <c r="H20" s="11"/>
      <c r="I20" s="11"/>
      <c r="J20" s="11">
        <v>2</v>
      </c>
      <c r="K20" s="11">
        <v>1</v>
      </c>
      <c r="L20" s="11"/>
      <c r="M20" s="11"/>
      <c r="N20" s="11"/>
      <c r="O20" s="11"/>
      <c r="P20" s="11"/>
      <c r="Q20" s="12">
        <f>9*G20/F20</f>
        <v>0</v>
      </c>
      <c r="R20" s="13">
        <f>(H20+K20)/F20</f>
        <v>1</v>
      </c>
    </row>
    <row r="21" spans="1:18" ht="15.75" x14ac:dyDescent="0.25">
      <c r="A21" s="5"/>
      <c r="B21" s="6" t="s">
        <v>24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2"/>
      <c r="R21" s="13"/>
    </row>
    <row r="22" spans="1:18" x14ac:dyDescent="0.25">
      <c r="A22" s="10"/>
      <c r="B22" s="6" t="s">
        <v>25</v>
      </c>
      <c r="C22" s="11">
        <v>1</v>
      </c>
      <c r="D22" s="11"/>
      <c r="E22" s="11"/>
      <c r="F22" s="11">
        <v>1</v>
      </c>
      <c r="G22" s="11">
        <v>2</v>
      </c>
      <c r="H22" s="11">
        <v>1</v>
      </c>
      <c r="I22" s="11"/>
      <c r="J22" s="11"/>
      <c r="K22" s="11">
        <v>2</v>
      </c>
      <c r="L22" s="11"/>
      <c r="M22" s="11">
        <v>1</v>
      </c>
      <c r="N22" s="11"/>
      <c r="O22" s="11"/>
      <c r="P22" s="11"/>
      <c r="Q22" s="12">
        <v>18</v>
      </c>
      <c r="R22" s="13">
        <v>3</v>
      </c>
    </row>
    <row r="23" spans="1:18" x14ac:dyDescent="0.25">
      <c r="A23" s="10"/>
      <c r="B23" s="6" t="s">
        <v>26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2"/>
      <c r="R23" s="13"/>
    </row>
    <row r="24" spans="1:18" x14ac:dyDescent="0.25">
      <c r="A24" s="10"/>
      <c r="B24" s="6" t="s">
        <v>67</v>
      </c>
      <c r="C24" s="11">
        <v>2</v>
      </c>
      <c r="D24" s="11"/>
      <c r="E24" s="11"/>
      <c r="F24" s="11">
        <v>2</v>
      </c>
      <c r="G24" s="11">
        <v>3</v>
      </c>
      <c r="H24" s="11">
        <v>4</v>
      </c>
      <c r="I24" s="11"/>
      <c r="J24" s="11">
        <v>1</v>
      </c>
      <c r="K24" s="11">
        <v>1</v>
      </c>
      <c r="L24" s="11">
        <v>1</v>
      </c>
      <c r="M24" s="11"/>
      <c r="N24" s="11"/>
      <c r="O24" s="11"/>
      <c r="P24" s="11"/>
      <c r="Q24" s="8">
        <v>13.5</v>
      </c>
      <c r="R24" s="9">
        <v>2.5</v>
      </c>
    </row>
    <row r="25" spans="1:18" ht="15.75" thickBot="1" x14ac:dyDescent="0.3">
      <c r="A25" s="14"/>
      <c r="B25" s="15" t="s">
        <v>27</v>
      </c>
      <c r="C25" s="15">
        <f>SUM(C20:C24)</f>
        <v>4</v>
      </c>
      <c r="D25" s="15">
        <f t="shared" ref="D25:P25" si="2">SUM(D20:D24)</f>
        <v>0</v>
      </c>
      <c r="E25" s="15">
        <f t="shared" si="2"/>
        <v>0</v>
      </c>
      <c r="F25" s="15">
        <f t="shared" si="2"/>
        <v>4</v>
      </c>
      <c r="G25" s="15">
        <f t="shared" si="2"/>
        <v>5</v>
      </c>
      <c r="H25" s="15">
        <f t="shared" si="2"/>
        <v>5</v>
      </c>
      <c r="I25" s="15">
        <f t="shared" si="2"/>
        <v>0</v>
      </c>
      <c r="J25" s="15">
        <f t="shared" si="2"/>
        <v>3</v>
      </c>
      <c r="K25" s="15">
        <f t="shared" si="2"/>
        <v>4</v>
      </c>
      <c r="L25" s="15">
        <f t="shared" si="2"/>
        <v>1</v>
      </c>
      <c r="M25" s="15">
        <f t="shared" si="2"/>
        <v>1</v>
      </c>
      <c r="N25" s="15">
        <f t="shared" si="2"/>
        <v>0</v>
      </c>
      <c r="O25" s="15">
        <f t="shared" si="2"/>
        <v>0</v>
      </c>
      <c r="P25" s="15">
        <f t="shared" si="2"/>
        <v>0</v>
      </c>
      <c r="Q25" s="16">
        <f>9*G25/F25</f>
        <v>11.25</v>
      </c>
      <c r="R25" s="17">
        <f>(H25+K25)/F25</f>
        <v>2.25</v>
      </c>
    </row>
    <row r="26" spans="1:18" ht="15.75" thickBot="1" x14ac:dyDescent="0.3">
      <c r="A26" s="4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8"/>
      <c r="R26" s="58"/>
    </row>
    <row r="27" spans="1:18" x14ac:dyDescent="0.25">
      <c r="A27" s="67"/>
      <c r="B27" s="39"/>
      <c r="C27" s="39" t="s">
        <v>57</v>
      </c>
      <c r="D27" s="39" t="s">
        <v>56</v>
      </c>
      <c r="E27" s="39" t="s">
        <v>55</v>
      </c>
      <c r="F27" s="39" t="s">
        <v>54</v>
      </c>
      <c r="G27" s="39" t="s">
        <v>53</v>
      </c>
      <c r="H27" s="39" t="s">
        <v>52</v>
      </c>
      <c r="I27" s="39" t="s">
        <v>8</v>
      </c>
      <c r="J27" s="39" t="s">
        <v>12</v>
      </c>
      <c r="K27" s="39" t="s">
        <v>10</v>
      </c>
      <c r="L27" s="39" t="s">
        <v>13</v>
      </c>
      <c r="M27" s="39" t="s">
        <v>51</v>
      </c>
      <c r="N27" s="39" t="s">
        <v>50</v>
      </c>
      <c r="O27" s="39" t="s">
        <v>49</v>
      </c>
      <c r="P27" s="39" t="s">
        <v>48</v>
      </c>
      <c r="Q27" s="39" t="s">
        <v>47</v>
      </c>
      <c r="R27" s="40" t="s">
        <v>46</v>
      </c>
    </row>
    <row r="28" spans="1:18" ht="15.75" x14ac:dyDescent="0.25">
      <c r="A28" s="65" t="s">
        <v>63</v>
      </c>
      <c r="B28" s="41" t="s">
        <v>23</v>
      </c>
      <c r="C28" s="42">
        <v>1</v>
      </c>
      <c r="D28" s="42">
        <v>1</v>
      </c>
      <c r="E28" s="42"/>
      <c r="F28" s="43">
        <v>4.666666666666667</v>
      </c>
      <c r="G28" s="42">
        <v>6</v>
      </c>
      <c r="H28" s="42">
        <v>5</v>
      </c>
      <c r="I28" s="42">
        <v>1</v>
      </c>
      <c r="J28" s="42">
        <v>2</v>
      </c>
      <c r="K28" s="42">
        <v>4</v>
      </c>
      <c r="L28" s="42">
        <v>1</v>
      </c>
      <c r="M28" s="42"/>
      <c r="N28" s="42"/>
      <c r="O28" s="42">
        <v>1</v>
      </c>
      <c r="P28" s="42"/>
      <c r="Q28" s="44">
        <f>9*G28/F28</f>
        <v>11.571428571428571</v>
      </c>
      <c r="R28" s="45">
        <f>(H28+K28)/F28</f>
        <v>1.9285714285714284</v>
      </c>
    </row>
    <row r="29" spans="1:18" x14ac:dyDescent="0.25">
      <c r="A29" s="55"/>
      <c r="B29" s="41" t="s">
        <v>62</v>
      </c>
      <c r="C29" s="42">
        <v>1</v>
      </c>
      <c r="D29" s="42">
        <v>1</v>
      </c>
      <c r="E29" s="42">
        <v>1</v>
      </c>
      <c r="F29" s="42">
        <v>7</v>
      </c>
      <c r="G29" s="42">
        <v>4</v>
      </c>
      <c r="H29" s="42">
        <v>10</v>
      </c>
      <c r="I29" s="42"/>
      <c r="J29" s="42">
        <v>3</v>
      </c>
      <c r="K29" s="42">
        <v>4</v>
      </c>
      <c r="L29" s="42">
        <v>1</v>
      </c>
      <c r="M29" s="42"/>
      <c r="N29" s="42">
        <v>1</v>
      </c>
      <c r="O29" s="42"/>
      <c r="P29" s="42"/>
      <c r="Q29" s="44">
        <v>5.1428571428571432</v>
      </c>
      <c r="R29" s="45">
        <v>2</v>
      </c>
    </row>
    <row r="30" spans="1:18" x14ac:dyDescent="0.25">
      <c r="A30" s="55"/>
      <c r="B30" s="41" t="s">
        <v>25</v>
      </c>
      <c r="C30" s="42">
        <v>1</v>
      </c>
      <c r="D30" s="42">
        <v>1</v>
      </c>
      <c r="E30" s="42"/>
      <c r="F30" s="43">
        <v>5.666666666666667</v>
      </c>
      <c r="G30" s="42">
        <v>1</v>
      </c>
      <c r="H30" s="42">
        <v>6</v>
      </c>
      <c r="I30" s="42"/>
      <c r="J30" s="42">
        <v>4</v>
      </c>
      <c r="K30" s="42">
        <v>1</v>
      </c>
      <c r="L30" s="42">
        <v>1</v>
      </c>
      <c r="M30" s="42"/>
      <c r="N30" s="42"/>
      <c r="O30" s="42"/>
      <c r="P30" s="42"/>
      <c r="Q30" s="44">
        <v>1.588235294117647</v>
      </c>
      <c r="R30" s="45">
        <v>1.2352941176470587</v>
      </c>
    </row>
    <row r="31" spans="1:18" x14ac:dyDescent="0.25">
      <c r="A31" s="55"/>
      <c r="B31" s="41" t="s">
        <v>26</v>
      </c>
      <c r="C31" s="42"/>
      <c r="D31" s="42"/>
      <c r="E31" s="42"/>
      <c r="F31" s="43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4"/>
      <c r="R31" s="45"/>
    </row>
    <row r="32" spans="1:18" x14ac:dyDescent="0.25">
      <c r="A32" s="55"/>
      <c r="B32" s="41" t="s">
        <v>67</v>
      </c>
      <c r="C32" s="42">
        <v>1</v>
      </c>
      <c r="D32" s="42"/>
      <c r="E32" s="42"/>
      <c r="F32" s="42"/>
      <c r="G32" s="42">
        <v>4</v>
      </c>
      <c r="H32" s="42">
        <v>2</v>
      </c>
      <c r="I32" s="42"/>
      <c r="J32" s="42"/>
      <c r="K32" s="42">
        <v>2</v>
      </c>
      <c r="L32" s="42"/>
      <c r="M32" s="42"/>
      <c r="N32" s="42"/>
      <c r="O32" s="42"/>
      <c r="P32" s="42"/>
      <c r="Q32" s="44"/>
      <c r="R32" s="45"/>
    </row>
    <row r="33" spans="1:18" ht="15.75" thickBot="1" x14ac:dyDescent="0.3">
      <c r="A33" s="55"/>
      <c r="B33" s="48" t="s">
        <v>27</v>
      </c>
      <c r="C33" s="48">
        <f>SUM(C28:C32)</f>
        <v>4</v>
      </c>
      <c r="D33" s="48">
        <f t="shared" ref="D33:P33" si="3">SUM(D28:D32)</f>
        <v>3</v>
      </c>
      <c r="E33" s="48">
        <f t="shared" si="3"/>
        <v>1</v>
      </c>
      <c r="F33" s="49">
        <f t="shared" si="3"/>
        <v>17.333333333333336</v>
      </c>
      <c r="G33" s="48">
        <f t="shared" si="3"/>
        <v>15</v>
      </c>
      <c r="H33" s="48">
        <f t="shared" si="3"/>
        <v>23</v>
      </c>
      <c r="I33" s="48">
        <f t="shared" si="3"/>
        <v>1</v>
      </c>
      <c r="J33" s="48">
        <f t="shared" si="3"/>
        <v>9</v>
      </c>
      <c r="K33" s="48">
        <f t="shared" si="3"/>
        <v>11</v>
      </c>
      <c r="L33" s="48">
        <f t="shared" si="3"/>
        <v>3</v>
      </c>
      <c r="M33" s="48">
        <f t="shared" si="3"/>
        <v>0</v>
      </c>
      <c r="N33" s="48">
        <f t="shared" si="3"/>
        <v>1</v>
      </c>
      <c r="O33" s="48">
        <f t="shared" si="3"/>
        <v>1</v>
      </c>
      <c r="P33" s="48">
        <f t="shared" si="3"/>
        <v>0</v>
      </c>
      <c r="Q33" s="50">
        <f>9*G33/F33</f>
        <v>7.7884615384615374</v>
      </c>
      <c r="R33" s="51">
        <f>(H33+K33)/F33</f>
        <v>1.9615384615384612</v>
      </c>
    </row>
    <row r="34" spans="1:18" ht="15.75" thickBot="1" x14ac:dyDescent="0.3">
      <c r="A34" s="60"/>
      <c r="B34" s="57"/>
      <c r="C34" s="57"/>
      <c r="D34" s="57"/>
      <c r="E34" s="57"/>
      <c r="F34" s="59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8"/>
      <c r="R34" s="58"/>
    </row>
    <row r="35" spans="1:18" x14ac:dyDescent="0.25">
      <c r="A35" s="68"/>
      <c r="B35" s="33"/>
      <c r="C35" s="3" t="s">
        <v>57</v>
      </c>
      <c r="D35" s="3" t="s">
        <v>56</v>
      </c>
      <c r="E35" s="3" t="s">
        <v>55</v>
      </c>
      <c r="F35" s="3" t="s">
        <v>54</v>
      </c>
      <c r="G35" s="3" t="s">
        <v>53</v>
      </c>
      <c r="H35" s="3" t="s">
        <v>52</v>
      </c>
      <c r="I35" s="3" t="s">
        <v>8</v>
      </c>
      <c r="J35" s="3" t="s">
        <v>12</v>
      </c>
      <c r="K35" s="3" t="s">
        <v>10</v>
      </c>
      <c r="L35" s="3" t="s">
        <v>13</v>
      </c>
      <c r="M35" s="3" t="s">
        <v>51</v>
      </c>
      <c r="N35" s="3" t="s">
        <v>50</v>
      </c>
      <c r="O35" s="3" t="s">
        <v>49</v>
      </c>
      <c r="P35" s="3" t="s">
        <v>48</v>
      </c>
      <c r="Q35" s="3" t="s">
        <v>47</v>
      </c>
      <c r="R35" s="4" t="s">
        <v>46</v>
      </c>
    </row>
    <row r="36" spans="1:18" ht="15.75" x14ac:dyDescent="0.25">
      <c r="A36" s="5" t="s">
        <v>61</v>
      </c>
      <c r="B36" s="11" t="s">
        <v>23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8"/>
    </row>
    <row r="37" spans="1:18" x14ac:dyDescent="0.25">
      <c r="A37" s="35"/>
      <c r="B37" s="6" t="s">
        <v>24</v>
      </c>
      <c r="C37" s="7">
        <v>1</v>
      </c>
      <c r="D37" s="7">
        <v>1</v>
      </c>
      <c r="E37" s="7"/>
      <c r="F37" s="7">
        <v>2</v>
      </c>
      <c r="G37" s="7">
        <v>2</v>
      </c>
      <c r="H37" s="7"/>
      <c r="I37" s="7"/>
      <c r="J37" s="7">
        <v>1</v>
      </c>
      <c r="K37" s="7">
        <v>3</v>
      </c>
      <c r="L37" s="7">
        <v>1</v>
      </c>
      <c r="M37" s="7"/>
      <c r="N37" s="7"/>
      <c r="O37" s="7"/>
      <c r="P37" s="7"/>
      <c r="Q37" s="8">
        <v>9</v>
      </c>
      <c r="R37" s="9">
        <v>1.5</v>
      </c>
    </row>
    <row r="38" spans="1:18" x14ac:dyDescent="0.25">
      <c r="A38" s="10"/>
      <c r="B38" s="6" t="s">
        <v>25</v>
      </c>
      <c r="C38" s="7">
        <v>2</v>
      </c>
      <c r="D38" s="7">
        <v>0</v>
      </c>
      <c r="E38" s="7">
        <v>0</v>
      </c>
      <c r="F38" s="36">
        <v>1.6666666666666665</v>
      </c>
      <c r="G38" s="7">
        <v>7</v>
      </c>
      <c r="H38" s="7">
        <v>4</v>
      </c>
      <c r="I38" s="7">
        <v>0</v>
      </c>
      <c r="J38" s="7">
        <v>1</v>
      </c>
      <c r="K38" s="7">
        <v>3</v>
      </c>
      <c r="L38" s="7">
        <v>0</v>
      </c>
      <c r="M38" s="7">
        <v>0</v>
      </c>
      <c r="N38" s="7">
        <v>0</v>
      </c>
      <c r="O38" s="7">
        <v>0</v>
      </c>
      <c r="P38" s="7">
        <v>1</v>
      </c>
      <c r="Q38" s="8">
        <v>37.800000000000004</v>
      </c>
      <c r="R38" s="9">
        <v>4.2</v>
      </c>
    </row>
    <row r="39" spans="1:18" x14ac:dyDescent="0.25">
      <c r="A39" s="10"/>
      <c r="B39" s="6" t="s">
        <v>26</v>
      </c>
      <c r="C39" s="7"/>
      <c r="D39" s="7"/>
      <c r="E39" s="7"/>
      <c r="F39" s="36"/>
      <c r="G39" s="7"/>
      <c r="H39" s="7"/>
      <c r="I39" s="7"/>
      <c r="J39" s="7"/>
      <c r="K39" s="7"/>
      <c r="L39" s="7"/>
      <c r="M39" s="7"/>
      <c r="N39" s="7"/>
      <c r="O39" s="7"/>
      <c r="P39" s="7"/>
      <c r="Q39" s="8"/>
      <c r="R39" s="9"/>
    </row>
    <row r="40" spans="1:18" x14ac:dyDescent="0.25">
      <c r="A40" s="10"/>
      <c r="B40" s="6" t="s">
        <v>67</v>
      </c>
      <c r="C40" s="7"/>
      <c r="D40" s="7"/>
      <c r="E40" s="7"/>
      <c r="F40" s="36"/>
      <c r="G40" s="7"/>
      <c r="H40" s="7"/>
      <c r="I40" s="7"/>
      <c r="J40" s="7"/>
      <c r="K40" s="7"/>
      <c r="L40" s="7"/>
      <c r="M40" s="7"/>
      <c r="N40" s="7"/>
      <c r="O40" s="7"/>
      <c r="P40" s="7"/>
      <c r="Q40" s="8"/>
      <c r="R40" s="9"/>
    </row>
    <row r="41" spans="1:18" ht="15.75" thickBot="1" x14ac:dyDescent="0.3">
      <c r="A41" s="14"/>
      <c r="B41" s="15" t="s">
        <v>27</v>
      </c>
      <c r="C41" s="15">
        <f>SUM(C37:C40)</f>
        <v>3</v>
      </c>
      <c r="D41" s="15">
        <f t="shared" ref="D41:P41" si="4">SUM(D37:D40)</f>
        <v>1</v>
      </c>
      <c r="E41" s="15">
        <f t="shared" si="4"/>
        <v>0</v>
      </c>
      <c r="F41" s="34">
        <f t="shared" si="4"/>
        <v>3.6666666666666665</v>
      </c>
      <c r="G41" s="15">
        <f t="shared" si="4"/>
        <v>9</v>
      </c>
      <c r="H41" s="15">
        <f t="shared" si="4"/>
        <v>4</v>
      </c>
      <c r="I41" s="15">
        <f t="shared" si="4"/>
        <v>0</v>
      </c>
      <c r="J41" s="15">
        <f t="shared" si="4"/>
        <v>2</v>
      </c>
      <c r="K41" s="15">
        <f t="shared" si="4"/>
        <v>6</v>
      </c>
      <c r="L41" s="15">
        <f t="shared" si="4"/>
        <v>1</v>
      </c>
      <c r="M41" s="15">
        <f t="shared" si="4"/>
        <v>0</v>
      </c>
      <c r="N41" s="15">
        <f t="shared" si="4"/>
        <v>0</v>
      </c>
      <c r="O41" s="15">
        <f t="shared" si="4"/>
        <v>0</v>
      </c>
      <c r="P41" s="15">
        <f t="shared" si="4"/>
        <v>1</v>
      </c>
      <c r="Q41" s="16">
        <f>9*G41/F41</f>
        <v>22.090909090909093</v>
      </c>
      <c r="R41" s="17">
        <f>(H41+K41)/F41</f>
        <v>2.7272727272727275</v>
      </c>
    </row>
    <row r="42" spans="1:18" ht="15.75" thickBot="1" x14ac:dyDescent="0.3">
      <c r="A42" s="46"/>
      <c r="B42" s="57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2"/>
      <c r="R42" s="62"/>
    </row>
    <row r="43" spans="1:18" x14ac:dyDescent="0.25">
      <c r="A43" s="67"/>
      <c r="B43" s="39"/>
      <c r="C43" s="39" t="s">
        <v>57</v>
      </c>
      <c r="D43" s="39" t="s">
        <v>56</v>
      </c>
      <c r="E43" s="39" t="s">
        <v>55</v>
      </c>
      <c r="F43" s="39" t="s">
        <v>54</v>
      </c>
      <c r="G43" s="39" t="s">
        <v>53</v>
      </c>
      <c r="H43" s="39" t="s">
        <v>52</v>
      </c>
      <c r="I43" s="39" t="s">
        <v>8</v>
      </c>
      <c r="J43" s="39" t="s">
        <v>12</v>
      </c>
      <c r="K43" s="39" t="s">
        <v>10</v>
      </c>
      <c r="L43" s="39" t="s">
        <v>13</v>
      </c>
      <c r="M43" s="39" t="s">
        <v>51</v>
      </c>
      <c r="N43" s="39" t="s">
        <v>50</v>
      </c>
      <c r="O43" s="39" t="s">
        <v>49</v>
      </c>
      <c r="P43" s="39" t="s">
        <v>48</v>
      </c>
      <c r="Q43" s="39" t="s">
        <v>47</v>
      </c>
      <c r="R43" s="40" t="s">
        <v>46</v>
      </c>
    </row>
    <row r="44" spans="1:18" ht="15.75" x14ac:dyDescent="0.25">
      <c r="A44" s="65" t="s">
        <v>60</v>
      </c>
      <c r="B44" s="61" t="s">
        <v>23</v>
      </c>
      <c r="C44" s="61">
        <v>1</v>
      </c>
      <c r="D44" s="61"/>
      <c r="E44" s="61"/>
      <c r="F44" s="64">
        <v>3.6666666666666665</v>
      </c>
      <c r="G44" s="61">
        <v>0</v>
      </c>
      <c r="H44" s="61">
        <v>3</v>
      </c>
      <c r="I44" s="61"/>
      <c r="J44" s="61">
        <v>1</v>
      </c>
      <c r="K44" s="61"/>
      <c r="L44" s="61"/>
      <c r="M44" s="61"/>
      <c r="N44" s="61">
        <v>1</v>
      </c>
      <c r="O44" s="61"/>
      <c r="P44" s="61"/>
      <c r="Q44" s="62">
        <v>0</v>
      </c>
      <c r="R44" s="63">
        <v>0</v>
      </c>
    </row>
    <row r="45" spans="1:18" ht="15.75" x14ac:dyDescent="0.25">
      <c r="A45" s="66"/>
      <c r="B45" s="61" t="s">
        <v>24</v>
      </c>
      <c r="C45" s="61"/>
      <c r="D45" s="61"/>
      <c r="E45" s="61"/>
      <c r="F45" s="64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2"/>
      <c r="R45" s="63"/>
    </row>
    <row r="46" spans="1:18" ht="15.75" x14ac:dyDescent="0.25">
      <c r="A46" s="66"/>
      <c r="B46" s="61" t="s">
        <v>25</v>
      </c>
      <c r="C46" s="61"/>
      <c r="D46" s="61"/>
      <c r="E46" s="61"/>
      <c r="F46" s="64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2"/>
      <c r="R46" s="63"/>
    </row>
    <row r="47" spans="1:18" ht="15.75" x14ac:dyDescent="0.25">
      <c r="A47" s="66"/>
      <c r="B47" s="61" t="s">
        <v>26</v>
      </c>
      <c r="C47" s="61"/>
      <c r="D47" s="61"/>
      <c r="E47" s="61"/>
      <c r="F47" s="64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2"/>
      <c r="R47" s="63"/>
    </row>
    <row r="48" spans="1:18" ht="15.75" x14ac:dyDescent="0.25">
      <c r="A48" s="66"/>
      <c r="B48" s="61" t="s">
        <v>67</v>
      </c>
      <c r="C48" s="61">
        <v>1</v>
      </c>
      <c r="D48" s="61">
        <v>1</v>
      </c>
      <c r="E48" s="61"/>
      <c r="F48" s="61">
        <v>2</v>
      </c>
      <c r="G48" s="61">
        <v>7</v>
      </c>
      <c r="H48" s="61">
        <v>7</v>
      </c>
      <c r="I48" s="61">
        <v>1</v>
      </c>
      <c r="J48" s="61"/>
      <c r="K48" s="61">
        <v>2</v>
      </c>
      <c r="L48" s="61"/>
      <c r="M48" s="61">
        <v>1</v>
      </c>
      <c r="N48" s="61"/>
      <c r="O48" s="61">
        <v>1</v>
      </c>
      <c r="P48" s="61"/>
      <c r="Q48" s="62">
        <v>31.5</v>
      </c>
      <c r="R48" s="63">
        <v>4.5</v>
      </c>
    </row>
    <row r="49" spans="1:18" ht="15.75" thickBot="1" x14ac:dyDescent="0.3">
      <c r="A49" s="47"/>
      <c r="B49" s="48" t="s">
        <v>27</v>
      </c>
      <c r="C49" s="48">
        <f>SUM(C44:C48)</f>
        <v>2</v>
      </c>
      <c r="D49" s="48">
        <f t="shared" ref="D49:P49" si="5">SUM(D44:D48)</f>
        <v>1</v>
      </c>
      <c r="E49" s="48">
        <f t="shared" si="5"/>
        <v>0</v>
      </c>
      <c r="F49" s="49">
        <f t="shared" si="5"/>
        <v>5.6666666666666661</v>
      </c>
      <c r="G49" s="48">
        <f t="shared" si="5"/>
        <v>7</v>
      </c>
      <c r="H49" s="48">
        <f t="shared" si="5"/>
        <v>10</v>
      </c>
      <c r="I49" s="48">
        <f t="shared" si="5"/>
        <v>1</v>
      </c>
      <c r="J49" s="48">
        <f t="shared" si="5"/>
        <v>1</v>
      </c>
      <c r="K49" s="48">
        <f t="shared" si="5"/>
        <v>2</v>
      </c>
      <c r="L49" s="48">
        <f t="shared" si="5"/>
        <v>0</v>
      </c>
      <c r="M49" s="48">
        <f t="shared" si="5"/>
        <v>1</v>
      </c>
      <c r="N49" s="48">
        <f t="shared" si="5"/>
        <v>1</v>
      </c>
      <c r="O49" s="48">
        <f t="shared" si="5"/>
        <v>1</v>
      </c>
      <c r="P49" s="48">
        <f t="shared" si="5"/>
        <v>0</v>
      </c>
      <c r="Q49" s="50">
        <f>9*G49/F49</f>
        <v>11.117647058823531</v>
      </c>
      <c r="R49" s="51">
        <f>(H49+K49)/F49</f>
        <v>2.1176470588235294</v>
      </c>
    </row>
    <row r="50" spans="1:18" ht="15.75" thickBot="1" x14ac:dyDescent="0.3">
      <c r="A50" s="46"/>
      <c r="B50" s="42"/>
      <c r="C50" s="46"/>
      <c r="D50" s="46"/>
      <c r="E50" s="46"/>
      <c r="F50" s="53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4"/>
      <c r="R50" s="44"/>
    </row>
    <row r="51" spans="1:18" x14ac:dyDescent="0.25">
      <c r="A51" s="68"/>
      <c r="B51" s="33"/>
      <c r="C51" s="3" t="s">
        <v>57</v>
      </c>
      <c r="D51" s="3" t="s">
        <v>56</v>
      </c>
      <c r="E51" s="3" t="s">
        <v>55</v>
      </c>
      <c r="F51" s="3" t="s">
        <v>54</v>
      </c>
      <c r="G51" s="3" t="s">
        <v>53</v>
      </c>
      <c r="H51" s="3" t="s">
        <v>52</v>
      </c>
      <c r="I51" s="3" t="s">
        <v>8</v>
      </c>
      <c r="J51" s="3" t="s">
        <v>12</v>
      </c>
      <c r="K51" s="3" t="s">
        <v>10</v>
      </c>
      <c r="L51" s="3" t="s">
        <v>13</v>
      </c>
      <c r="M51" s="3" t="s">
        <v>51</v>
      </c>
      <c r="N51" s="3" t="s">
        <v>50</v>
      </c>
      <c r="O51" s="3" t="s">
        <v>49</v>
      </c>
      <c r="P51" s="3" t="s">
        <v>48</v>
      </c>
      <c r="Q51" s="3" t="s">
        <v>47</v>
      </c>
      <c r="R51" s="4" t="s">
        <v>46</v>
      </c>
    </row>
    <row r="52" spans="1:18" ht="15.75" x14ac:dyDescent="0.25">
      <c r="A52" s="5" t="s">
        <v>37</v>
      </c>
      <c r="B52" s="6" t="s">
        <v>23</v>
      </c>
      <c r="C52" s="11">
        <v>1</v>
      </c>
      <c r="D52" s="11"/>
      <c r="E52" s="11"/>
      <c r="F52" s="32">
        <v>0.66666666666666663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2">
        <f>9*G52/F52</f>
        <v>0</v>
      </c>
      <c r="R52" s="13">
        <f>(H52+K52)/F52</f>
        <v>0</v>
      </c>
    </row>
    <row r="53" spans="1:18" x14ac:dyDescent="0.25">
      <c r="A53" s="10"/>
      <c r="B53" s="6" t="s">
        <v>24</v>
      </c>
      <c r="C53" s="11">
        <v>1</v>
      </c>
      <c r="D53" s="11"/>
      <c r="E53" s="11"/>
      <c r="F53" s="32">
        <v>5.333333333333333</v>
      </c>
      <c r="G53" s="11">
        <v>2</v>
      </c>
      <c r="H53" s="11">
        <v>4</v>
      </c>
      <c r="I53" s="11"/>
      <c r="J53" s="11"/>
      <c r="K53" s="11">
        <v>7</v>
      </c>
      <c r="L53" s="11">
        <v>1</v>
      </c>
      <c r="M53" s="11">
        <v>1</v>
      </c>
      <c r="N53" s="11"/>
      <c r="O53" s="11">
        <v>1</v>
      </c>
      <c r="P53" s="11"/>
      <c r="Q53" s="12">
        <v>3.375</v>
      </c>
      <c r="R53" s="13">
        <v>2.0625</v>
      </c>
    </row>
    <row r="54" spans="1:18" x14ac:dyDescent="0.25">
      <c r="A54" s="10"/>
      <c r="B54" s="6" t="s">
        <v>25</v>
      </c>
      <c r="C54" s="11">
        <v>1</v>
      </c>
      <c r="D54" s="11">
        <v>1</v>
      </c>
      <c r="E54" s="11"/>
      <c r="F54" s="32">
        <v>3.3333333333333335</v>
      </c>
      <c r="G54" s="11">
        <v>8</v>
      </c>
      <c r="H54" s="11">
        <v>8</v>
      </c>
      <c r="I54" s="11"/>
      <c r="J54" s="11">
        <v>1</v>
      </c>
      <c r="K54" s="11">
        <v>3</v>
      </c>
      <c r="L54" s="11">
        <v>1</v>
      </c>
      <c r="M54" s="11"/>
      <c r="N54" s="11"/>
      <c r="O54" s="11">
        <v>1</v>
      </c>
      <c r="P54" s="11"/>
      <c r="Q54" s="12">
        <v>21.599999999999998</v>
      </c>
      <c r="R54" s="13">
        <v>3.3</v>
      </c>
    </row>
    <row r="55" spans="1:18" x14ac:dyDescent="0.25">
      <c r="A55" s="10"/>
      <c r="B55" s="6" t="s">
        <v>26</v>
      </c>
      <c r="C55" s="11"/>
      <c r="D55" s="11"/>
      <c r="E55" s="11"/>
      <c r="F55" s="32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2"/>
      <c r="R55" s="13"/>
    </row>
    <row r="56" spans="1:18" x14ac:dyDescent="0.25">
      <c r="A56" s="10"/>
      <c r="B56" s="6" t="s">
        <v>67</v>
      </c>
      <c r="C56" s="11">
        <v>1</v>
      </c>
      <c r="D56" s="11"/>
      <c r="E56" s="11"/>
      <c r="F56" s="32">
        <v>2</v>
      </c>
      <c r="G56" s="11">
        <v>1</v>
      </c>
      <c r="H56" s="11">
        <v>2</v>
      </c>
      <c r="I56" s="11"/>
      <c r="J56" s="11">
        <v>2</v>
      </c>
      <c r="K56" s="11"/>
      <c r="L56" s="11">
        <v>1</v>
      </c>
      <c r="M56" s="11"/>
      <c r="N56" s="11"/>
      <c r="O56" s="11"/>
      <c r="P56" s="11"/>
      <c r="Q56" s="12">
        <v>4.5</v>
      </c>
      <c r="R56" s="13">
        <v>1</v>
      </c>
    </row>
    <row r="57" spans="1:18" ht="15.75" thickBot="1" x14ac:dyDescent="0.3">
      <c r="A57" s="14"/>
      <c r="B57" s="15" t="s">
        <v>27</v>
      </c>
      <c r="C57" s="15">
        <f>SUM(C52:C56)</f>
        <v>4</v>
      </c>
      <c r="D57" s="15">
        <f t="shared" ref="D57:P57" si="6">SUM(D52:D56)</f>
        <v>1</v>
      </c>
      <c r="E57" s="15">
        <f t="shared" si="6"/>
        <v>0</v>
      </c>
      <c r="F57" s="34">
        <f t="shared" si="6"/>
        <v>11.333333333333334</v>
      </c>
      <c r="G57" s="15">
        <f t="shared" si="6"/>
        <v>11</v>
      </c>
      <c r="H57" s="15">
        <f t="shared" si="6"/>
        <v>14</v>
      </c>
      <c r="I57" s="15">
        <f t="shared" si="6"/>
        <v>0</v>
      </c>
      <c r="J57" s="15">
        <f t="shared" si="6"/>
        <v>3</v>
      </c>
      <c r="K57" s="15">
        <f t="shared" si="6"/>
        <v>10</v>
      </c>
      <c r="L57" s="15">
        <f t="shared" si="6"/>
        <v>3</v>
      </c>
      <c r="M57" s="15">
        <f t="shared" si="6"/>
        <v>1</v>
      </c>
      <c r="N57" s="15">
        <f t="shared" si="6"/>
        <v>0</v>
      </c>
      <c r="O57" s="15">
        <f t="shared" si="6"/>
        <v>2</v>
      </c>
      <c r="P57" s="15">
        <f t="shared" si="6"/>
        <v>0</v>
      </c>
      <c r="Q57" s="16">
        <f>9*G57/F57</f>
        <v>8.735294117647058</v>
      </c>
      <c r="R57" s="17">
        <f>(H57+K57)/F57</f>
        <v>2.1176470588235294</v>
      </c>
    </row>
    <row r="58" spans="1:18" ht="15.75" thickBot="1" x14ac:dyDescent="0.3">
      <c r="A58" s="1"/>
      <c r="B58" s="30"/>
      <c r="C58" s="30"/>
      <c r="D58" s="30"/>
      <c r="E58" s="30"/>
      <c r="F58" s="74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1"/>
      <c r="R58" s="31"/>
    </row>
    <row r="59" spans="1:18" x14ac:dyDescent="0.25">
      <c r="A59" s="80"/>
      <c r="B59" s="18"/>
      <c r="C59" s="18" t="s">
        <v>57</v>
      </c>
      <c r="D59" s="18" t="s">
        <v>56</v>
      </c>
      <c r="E59" s="18" t="s">
        <v>55</v>
      </c>
      <c r="F59" s="77" t="s">
        <v>54</v>
      </c>
      <c r="G59" s="18" t="s">
        <v>53</v>
      </c>
      <c r="H59" s="18" t="s">
        <v>52</v>
      </c>
      <c r="I59" s="18" t="s">
        <v>8</v>
      </c>
      <c r="J59" s="18" t="s">
        <v>12</v>
      </c>
      <c r="K59" s="18" t="s">
        <v>10</v>
      </c>
      <c r="L59" s="18" t="s">
        <v>13</v>
      </c>
      <c r="M59" s="18" t="s">
        <v>51</v>
      </c>
      <c r="N59" s="18" t="s">
        <v>50</v>
      </c>
      <c r="O59" s="18" t="s">
        <v>49</v>
      </c>
      <c r="P59" s="18" t="s">
        <v>48</v>
      </c>
      <c r="Q59" s="72" t="s">
        <v>47</v>
      </c>
      <c r="R59" s="73" t="s">
        <v>46</v>
      </c>
    </row>
    <row r="60" spans="1:18" x14ac:dyDescent="0.25">
      <c r="A60" s="92"/>
      <c r="B60" s="29" t="s">
        <v>23</v>
      </c>
      <c r="C60" s="2"/>
      <c r="D60" s="2"/>
      <c r="E60" s="2"/>
      <c r="F60" s="93"/>
      <c r="G60" s="2"/>
      <c r="H60" s="2"/>
      <c r="I60" s="2"/>
      <c r="J60" s="2"/>
      <c r="K60" s="2"/>
      <c r="L60" s="2"/>
      <c r="M60" s="2"/>
      <c r="N60" s="2"/>
      <c r="O60" s="2"/>
      <c r="P60" s="2"/>
      <c r="Q60" s="94"/>
      <c r="R60" s="95"/>
    </row>
    <row r="61" spans="1:18" x14ac:dyDescent="0.25">
      <c r="A61" s="92"/>
      <c r="B61" s="29" t="s">
        <v>24</v>
      </c>
      <c r="C61" s="2"/>
      <c r="D61" s="2"/>
      <c r="E61" s="2"/>
      <c r="F61" s="93"/>
      <c r="G61" s="2"/>
      <c r="H61" s="2"/>
      <c r="I61" s="2"/>
      <c r="J61" s="2"/>
      <c r="K61" s="2"/>
      <c r="L61" s="2"/>
      <c r="M61" s="2"/>
      <c r="N61" s="2"/>
      <c r="O61" s="2"/>
      <c r="P61" s="2"/>
      <c r="Q61" s="94"/>
      <c r="R61" s="95"/>
    </row>
    <row r="62" spans="1:18" x14ac:dyDescent="0.25">
      <c r="A62" s="92"/>
      <c r="B62" s="29" t="s">
        <v>25</v>
      </c>
      <c r="C62" s="2"/>
      <c r="D62" s="2"/>
      <c r="E62" s="2"/>
      <c r="F62" s="93"/>
      <c r="G62" s="2"/>
      <c r="H62" s="2"/>
      <c r="I62" s="2"/>
      <c r="J62" s="2"/>
      <c r="K62" s="2"/>
      <c r="L62" s="2"/>
      <c r="M62" s="2"/>
      <c r="N62" s="2"/>
      <c r="O62" s="2"/>
      <c r="P62" s="2"/>
      <c r="Q62" s="94"/>
      <c r="R62" s="95"/>
    </row>
    <row r="63" spans="1:18" ht="15.75" x14ac:dyDescent="0.25">
      <c r="A63" s="78" t="s">
        <v>66</v>
      </c>
      <c r="B63" s="29" t="s">
        <v>26</v>
      </c>
      <c r="C63" s="29">
        <v>1</v>
      </c>
      <c r="D63" s="29">
        <v>0</v>
      </c>
      <c r="E63" s="29">
        <v>0</v>
      </c>
      <c r="F63" s="75">
        <v>4.333333333333333</v>
      </c>
      <c r="G63" s="29">
        <v>2</v>
      </c>
      <c r="H63" s="29">
        <v>3</v>
      </c>
      <c r="I63" s="29">
        <v>0</v>
      </c>
      <c r="J63" s="29">
        <v>1</v>
      </c>
      <c r="K63" s="29">
        <v>3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19">
        <v>4.1538461538461542</v>
      </c>
      <c r="R63" s="20">
        <v>1.3846153846153848</v>
      </c>
    </row>
    <row r="64" spans="1:18" ht="15.75" x14ac:dyDescent="0.25">
      <c r="A64" s="78"/>
      <c r="B64" s="29" t="s">
        <v>67</v>
      </c>
      <c r="C64" s="29"/>
      <c r="D64" s="29"/>
      <c r="E64" s="29"/>
      <c r="F64" s="75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19"/>
      <c r="R64" s="20"/>
    </row>
    <row r="65" spans="1:18" ht="16.5" thickBot="1" x14ac:dyDescent="0.3">
      <c r="A65" s="79"/>
      <c r="B65" s="48" t="s">
        <v>27</v>
      </c>
      <c r="C65" s="21">
        <v>1</v>
      </c>
      <c r="D65" s="21">
        <v>0</v>
      </c>
      <c r="E65" s="21">
        <v>0</v>
      </c>
      <c r="F65" s="76">
        <v>4.333333333333333</v>
      </c>
      <c r="G65" s="21">
        <v>2</v>
      </c>
      <c r="H65" s="21">
        <v>3</v>
      </c>
      <c r="I65" s="21">
        <v>0</v>
      </c>
      <c r="J65" s="21">
        <v>1</v>
      </c>
      <c r="K65" s="21">
        <v>3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2">
        <v>4.1538461538461542</v>
      </c>
      <c r="R65" s="23">
        <v>1.3846153846153848</v>
      </c>
    </row>
    <row r="66" spans="1:18" ht="16.5" thickBot="1" x14ac:dyDescent="0.3">
      <c r="A66" s="26"/>
      <c r="B66" s="30"/>
      <c r="C66" s="30"/>
      <c r="D66" s="30"/>
      <c r="E66" s="30"/>
      <c r="F66" s="74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1"/>
      <c r="R66" s="31"/>
    </row>
    <row r="67" spans="1:18" ht="15.75" x14ac:dyDescent="0.25">
      <c r="A67" s="81"/>
      <c r="B67" s="82"/>
      <c r="C67" s="3" t="s">
        <v>57</v>
      </c>
      <c r="D67" s="3" t="s">
        <v>56</v>
      </c>
      <c r="E67" s="3" t="s">
        <v>55</v>
      </c>
      <c r="F67" s="83" t="s">
        <v>54</v>
      </c>
      <c r="G67" s="3" t="s">
        <v>53</v>
      </c>
      <c r="H67" s="3" t="s">
        <v>52</v>
      </c>
      <c r="I67" s="3" t="s">
        <v>8</v>
      </c>
      <c r="J67" s="3" t="s">
        <v>12</v>
      </c>
      <c r="K67" s="3" t="s">
        <v>10</v>
      </c>
      <c r="L67" s="3" t="s">
        <v>13</v>
      </c>
      <c r="M67" s="3" t="s">
        <v>51</v>
      </c>
      <c r="N67" s="3" t="s">
        <v>50</v>
      </c>
      <c r="O67" s="3" t="s">
        <v>49</v>
      </c>
      <c r="P67" s="3" t="s">
        <v>48</v>
      </c>
      <c r="Q67" s="27" t="s">
        <v>47</v>
      </c>
      <c r="R67" s="28" t="s">
        <v>46</v>
      </c>
    </row>
    <row r="68" spans="1:18" ht="15.75" x14ac:dyDescent="0.25">
      <c r="A68" s="69" t="s">
        <v>65</v>
      </c>
      <c r="B68" s="7" t="s">
        <v>23</v>
      </c>
      <c r="C68" s="87"/>
      <c r="D68" s="87"/>
      <c r="E68" s="87"/>
      <c r="F68" s="89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90"/>
      <c r="R68" s="91"/>
    </row>
    <row r="69" spans="1:18" ht="15.75" x14ac:dyDescent="0.25">
      <c r="A69" s="69"/>
      <c r="B69" s="7" t="s">
        <v>24</v>
      </c>
      <c r="C69" s="87"/>
      <c r="D69" s="87"/>
      <c r="E69" s="87"/>
      <c r="F69" s="89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90"/>
      <c r="R69" s="91"/>
    </row>
    <row r="70" spans="1:18" ht="15.75" x14ac:dyDescent="0.25">
      <c r="A70" s="69"/>
      <c r="B70" s="7" t="s">
        <v>25</v>
      </c>
      <c r="C70" s="87"/>
      <c r="D70" s="87"/>
      <c r="E70" s="87"/>
      <c r="F70" s="89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90"/>
      <c r="R70" s="91"/>
    </row>
    <row r="71" spans="1:18" ht="15.75" x14ac:dyDescent="0.25">
      <c r="A71" s="84"/>
      <c r="B71" s="7" t="s">
        <v>26</v>
      </c>
      <c r="C71" s="7">
        <v>1</v>
      </c>
      <c r="D71" s="7">
        <v>1</v>
      </c>
      <c r="E71" s="7">
        <v>0</v>
      </c>
      <c r="F71" s="36">
        <v>1.6666666666666665</v>
      </c>
      <c r="G71" s="7">
        <v>2</v>
      </c>
      <c r="H71" s="7">
        <v>1</v>
      </c>
      <c r="I71" s="7">
        <v>0</v>
      </c>
      <c r="J71" s="7">
        <v>1</v>
      </c>
      <c r="K71" s="7">
        <v>5</v>
      </c>
      <c r="L71" s="7">
        <v>1</v>
      </c>
      <c r="M71" s="7">
        <v>0</v>
      </c>
      <c r="N71" s="7">
        <v>0</v>
      </c>
      <c r="O71" s="7">
        <v>1</v>
      </c>
      <c r="P71" s="7">
        <v>0</v>
      </c>
      <c r="Q71" s="8">
        <v>10.8</v>
      </c>
      <c r="R71" s="9">
        <v>3.6000000000000005</v>
      </c>
    </row>
    <row r="72" spans="1:18" x14ac:dyDescent="0.25">
      <c r="A72" s="85"/>
      <c r="B72" s="7" t="s">
        <v>67</v>
      </c>
      <c r="C72" s="7"/>
      <c r="D72" s="7"/>
      <c r="E72" s="7"/>
      <c r="F72" s="36"/>
      <c r="G72" s="7"/>
      <c r="H72" s="7"/>
      <c r="I72" s="7"/>
      <c r="J72" s="7"/>
      <c r="K72" s="7"/>
      <c r="L72" s="7"/>
      <c r="M72" s="7"/>
      <c r="N72" s="7"/>
      <c r="O72" s="7"/>
      <c r="P72" s="7"/>
      <c r="Q72" s="8"/>
      <c r="R72" s="9"/>
    </row>
    <row r="73" spans="1:18" ht="15.75" thickBot="1" x14ac:dyDescent="0.3">
      <c r="A73" s="86"/>
      <c r="B73" s="15" t="s">
        <v>27</v>
      </c>
      <c r="C73" s="15">
        <f>SUM(C71:C72)</f>
        <v>1</v>
      </c>
      <c r="D73" s="15">
        <f t="shared" ref="D73:P73" si="7">SUM(D71:D72)</f>
        <v>1</v>
      </c>
      <c r="E73" s="15">
        <f t="shared" si="7"/>
        <v>0</v>
      </c>
      <c r="F73" s="34">
        <f t="shared" si="7"/>
        <v>1.6666666666666665</v>
      </c>
      <c r="G73" s="15">
        <f t="shared" si="7"/>
        <v>2</v>
      </c>
      <c r="H73" s="15">
        <f t="shared" si="7"/>
        <v>1</v>
      </c>
      <c r="I73" s="15">
        <f t="shared" si="7"/>
        <v>0</v>
      </c>
      <c r="J73" s="15">
        <f t="shared" si="7"/>
        <v>1</v>
      </c>
      <c r="K73" s="15">
        <f t="shared" si="7"/>
        <v>5</v>
      </c>
      <c r="L73" s="15">
        <f t="shared" si="7"/>
        <v>1</v>
      </c>
      <c r="M73" s="15">
        <f t="shared" si="7"/>
        <v>0</v>
      </c>
      <c r="N73" s="15">
        <f t="shared" si="7"/>
        <v>0</v>
      </c>
      <c r="O73" s="15">
        <f t="shared" si="7"/>
        <v>1</v>
      </c>
      <c r="P73" s="15">
        <f t="shared" si="7"/>
        <v>0</v>
      </c>
      <c r="Q73" s="16">
        <v>10.8</v>
      </c>
      <c r="R73" s="17">
        <v>3.6000000000000005</v>
      </c>
    </row>
    <row r="74" spans="1:18" ht="15.75" thickBot="1" x14ac:dyDescent="0.3">
      <c r="A74" s="46"/>
      <c r="B74" s="46"/>
      <c r="C74" s="46"/>
      <c r="D74" s="46"/>
      <c r="E74" s="46"/>
      <c r="F74" s="53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54"/>
      <c r="R74" s="54"/>
    </row>
    <row r="75" spans="1:18" x14ac:dyDescent="0.25">
      <c r="A75" s="67"/>
      <c r="B75" s="60"/>
      <c r="C75" s="39" t="s">
        <v>57</v>
      </c>
      <c r="D75" s="39" t="s">
        <v>56</v>
      </c>
      <c r="E75" s="39" t="s">
        <v>55</v>
      </c>
      <c r="F75" s="39" t="s">
        <v>54</v>
      </c>
      <c r="G75" s="39" t="s">
        <v>53</v>
      </c>
      <c r="H75" s="39" t="s">
        <v>52</v>
      </c>
      <c r="I75" s="39" t="s">
        <v>8</v>
      </c>
      <c r="J75" s="39" t="s">
        <v>12</v>
      </c>
      <c r="K75" s="39" t="s">
        <v>10</v>
      </c>
      <c r="L75" s="39" t="s">
        <v>13</v>
      </c>
      <c r="M75" s="39" t="s">
        <v>51</v>
      </c>
      <c r="N75" s="39" t="s">
        <v>50</v>
      </c>
      <c r="O75" s="39" t="s">
        <v>49</v>
      </c>
      <c r="P75" s="39" t="s">
        <v>48</v>
      </c>
      <c r="Q75" s="39" t="s">
        <v>47</v>
      </c>
      <c r="R75" s="40" t="s">
        <v>46</v>
      </c>
    </row>
    <row r="76" spans="1:18" ht="15.75" x14ac:dyDescent="0.25">
      <c r="A76" s="65" t="s">
        <v>59</v>
      </c>
      <c r="B76" s="41" t="s">
        <v>23</v>
      </c>
      <c r="C76" s="42">
        <v>1</v>
      </c>
      <c r="D76" s="42">
        <v>1</v>
      </c>
      <c r="E76" s="42"/>
      <c r="F76" s="43">
        <v>5.333333333333333</v>
      </c>
      <c r="G76" s="42">
        <v>6</v>
      </c>
      <c r="H76" s="42">
        <v>8</v>
      </c>
      <c r="I76" s="42"/>
      <c r="J76" s="42">
        <v>4</v>
      </c>
      <c r="K76" s="42">
        <v>3</v>
      </c>
      <c r="L76" s="42">
        <v>1</v>
      </c>
      <c r="M76" s="42"/>
      <c r="N76" s="42"/>
      <c r="O76" s="42">
        <v>1</v>
      </c>
      <c r="P76" s="42"/>
      <c r="Q76" s="44">
        <v>10.125</v>
      </c>
      <c r="R76" s="45">
        <v>2.0625</v>
      </c>
    </row>
    <row r="77" spans="1:18" x14ac:dyDescent="0.25">
      <c r="A77" s="55"/>
      <c r="B77" s="41" t="s">
        <v>24</v>
      </c>
      <c r="C77" s="42">
        <v>1</v>
      </c>
      <c r="D77" s="42">
        <v>1</v>
      </c>
      <c r="E77" s="42">
        <v>1</v>
      </c>
      <c r="F77" s="42">
        <v>7</v>
      </c>
      <c r="G77" s="42">
        <v>2</v>
      </c>
      <c r="H77" s="42">
        <v>8</v>
      </c>
      <c r="I77" s="42"/>
      <c r="J77" s="42">
        <v>3</v>
      </c>
      <c r="K77" s="42">
        <v>2</v>
      </c>
      <c r="L77" s="42">
        <v>1</v>
      </c>
      <c r="M77" s="42"/>
      <c r="N77" s="42"/>
      <c r="O77" s="42">
        <v>1</v>
      </c>
      <c r="P77" s="42"/>
      <c r="Q77" s="44">
        <v>2.5714285714285716</v>
      </c>
      <c r="R77" s="45">
        <v>1.4285714285714286</v>
      </c>
    </row>
    <row r="78" spans="1:18" x14ac:dyDescent="0.25">
      <c r="A78" s="55"/>
      <c r="B78" s="41" t="s">
        <v>25</v>
      </c>
      <c r="C78" s="42">
        <v>1</v>
      </c>
      <c r="D78" s="42">
        <v>1</v>
      </c>
      <c r="E78" s="42">
        <v>1</v>
      </c>
      <c r="F78" s="42">
        <v>6</v>
      </c>
      <c r="G78" s="42">
        <v>1</v>
      </c>
      <c r="H78" s="42">
        <v>11</v>
      </c>
      <c r="I78" s="42"/>
      <c r="J78" s="42">
        <v>5</v>
      </c>
      <c r="K78" s="42">
        <v>1</v>
      </c>
      <c r="L78" s="42"/>
      <c r="M78" s="42">
        <v>2</v>
      </c>
      <c r="N78" s="42">
        <v>1</v>
      </c>
      <c r="O78" s="42"/>
      <c r="P78" s="42"/>
      <c r="Q78" s="44">
        <v>1.5</v>
      </c>
      <c r="R78" s="45">
        <v>2</v>
      </c>
    </row>
    <row r="79" spans="1:18" x14ac:dyDescent="0.25">
      <c r="A79" s="55"/>
      <c r="B79" s="42" t="s">
        <v>26</v>
      </c>
      <c r="C79" s="42">
        <v>1</v>
      </c>
      <c r="D79" s="42">
        <v>1</v>
      </c>
      <c r="E79" s="42">
        <v>1</v>
      </c>
      <c r="F79" s="43">
        <v>6.666666666666667</v>
      </c>
      <c r="G79" s="42">
        <v>2</v>
      </c>
      <c r="H79" s="42">
        <v>7</v>
      </c>
      <c r="I79" s="42">
        <v>1</v>
      </c>
      <c r="J79" s="42">
        <v>7</v>
      </c>
      <c r="K79" s="42">
        <v>2</v>
      </c>
      <c r="L79" s="42">
        <v>0</v>
      </c>
      <c r="M79" s="42">
        <v>0</v>
      </c>
      <c r="N79" s="42">
        <v>0</v>
      </c>
      <c r="O79" s="42">
        <v>1</v>
      </c>
      <c r="P79" s="42">
        <v>0</v>
      </c>
      <c r="Q79" s="44">
        <v>2.6999999999999997</v>
      </c>
      <c r="R79" s="45">
        <v>1.3499999999999999</v>
      </c>
    </row>
    <row r="80" spans="1:18" x14ac:dyDescent="0.25">
      <c r="A80" s="55"/>
      <c r="B80" s="41" t="s">
        <v>67</v>
      </c>
      <c r="C80" s="42">
        <v>1</v>
      </c>
      <c r="D80" s="42">
        <v>1</v>
      </c>
      <c r="E80" s="42">
        <v>1</v>
      </c>
      <c r="F80" s="42">
        <v>7</v>
      </c>
      <c r="G80" s="42">
        <v>1</v>
      </c>
      <c r="H80" s="42">
        <v>5</v>
      </c>
      <c r="I80" s="42"/>
      <c r="J80" s="42">
        <v>6</v>
      </c>
      <c r="K80" s="42">
        <v>1</v>
      </c>
      <c r="L80" s="42">
        <v>1</v>
      </c>
      <c r="M80" s="42"/>
      <c r="N80" s="42">
        <v>1</v>
      </c>
      <c r="O80" s="42"/>
      <c r="P80" s="42"/>
      <c r="Q80" s="62">
        <v>1.2857142857142858</v>
      </c>
      <c r="R80" s="63">
        <v>0.8571428571428571</v>
      </c>
    </row>
    <row r="81" spans="1:18" ht="15.75" thickBot="1" x14ac:dyDescent="0.3">
      <c r="A81" s="56"/>
      <c r="B81" s="48" t="s">
        <v>27</v>
      </c>
      <c r="C81" s="48">
        <f>SUM(C76:C80)</f>
        <v>5</v>
      </c>
      <c r="D81" s="48">
        <f t="shared" ref="D81:P81" si="8">SUM(D76:D80)</f>
        <v>5</v>
      </c>
      <c r="E81" s="48">
        <f t="shared" si="8"/>
        <v>4</v>
      </c>
      <c r="F81" s="48">
        <f t="shared" si="8"/>
        <v>32</v>
      </c>
      <c r="G81" s="48">
        <f t="shared" si="8"/>
        <v>12</v>
      </c>
      <c r="H81" s="48">
        <f t="shared" si="8"/>
        <v>39</v>
      </c>
      <c r="I81" s="48">
        <f t="shared" si="8"/>
        <v>1</v>
      </c>
      <c r="J81" s="48">
        <f t="shared" si="8"/>
        <v>25</v>
      </c>
      <c r="K81" s="48">
        <f t="shared" si="8"/>
        <v>9</v>
      </c>
      <c r="L81" s="48">
        <f t="shared" si="8"/>
        <v>3</v>
      </c>
      <c r="M81" s="48">
        <f t="shared" si="8"/>
        <v>2</v>
      </c>
      <c r="N81" s="48">
        <f t="shared" si="8"/>
        <v>2</v>
      </c>
      <c r="O81" s="48">
        <f t="shared" si="8"/>
        <v>3</v>
      </c>
      <c r="P81" s="48">
        <f t="shared" si="8"/>
        <v>0</v>
      </c>
      <c r="Q81" s="50">
        <v>3.375</v>
      </c>
      <c r="R81" s="51">
        <v>1.5</v>
      </c>
    </row>
    <row r="82" spans="1:18" ht="15.75" thickBot="1" x14ac:dyDescent="0.3">
      <c r="A82" s="46"/>
      <c r="B82" s="46"/>
      <c r="C82" s="46"/>
      <c r="D82" s="46"/>
      <c r="E82" s="46"/>
      <c r="F82" s="53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54"/>
      <c r="R82" s="54"/>
    </row>
    <row r="83" spans="1:18" x14ac:dyDescent="0.25">
      <c r="A83" s="68"/>
      <c r="B83" s="33"/>
      <c r="C83" s="3" t="s">
        <v>57</v>
      </c>
      <c r="D83" s="3" t="s">
        <v>56</v>
      </c>
      <c r="E83" s="3" t="s">
        <v>55</v>
      </c>
      <c r="F83" s="3" t="s">
        <v>54</v>
      </c>
      <c r="G83" s="3" t="s">
        <v>53</v>
      </c>
      <c r="H83" s="3" t="s">
        <v>52</v>
      </c>
      <c r="I83" s="3" t="s">
        <v>8</v>
      </c>
      <c r="J83" s="3" t="s">
        <v>12</v>
      </c>
      <c r="K83" s="3" t="s">
        <v>10</v>
      </c>
      <c r="L83" s="3" t="s">
        <v>13</v>
      </c>
      <c r="M83" s="3" t="s">
        <v>51</v>
      </c>
      <c r="N83" s="3" t="s">
        <v>50</v>
      </c>
      <c r="O83" s="3" t="s">
        <v>49</v>
      </c>
      <c r="P83" s="3" t="s">
        <v>48</v>
      </c>
      <c r="Q83" s="3" t="s">
        <v>47</v>
      </c>
      <c r="R83" s="4" t="s">
        <v>46</v>
      </c>
    </row>
    <row r="84" spans="1:18" ht="15.75" x14ac:dyDescent="0.25">
      <c r="A84" s="5" t="s">
        <v>58</v>
      </c>
      <c r="B84" s="6" t="s">
        <v>23</v>
      </c>
      <c r="C84" s="11">
        <v>1</v>
      </c>
      <c r="D84" s="11">
        <v>1</v>
      </c>
      <c r="E84" s="11"/>
      <c r="F84" s="11">
        <v>6</v>
      </c>
      <c r="G84" s="11">
        <v>4</v>
      </c>
      <c r="H84" s="11">
        <v>7</v>
      </c>
      <c r="I84" s="11"/>
      <c r="J84" s="11">
        <v>4</v>
      </c>
      <c r="K84" s="11">
        <v>2</v>
      </c>
      <c r="L84" s="11">
        <v>1</v>
      </c>
      <c r="M84" s="11"/>
      <c r="N84" s="11">
        <v>1</v>
      </c>
      <c r="O84" s="11"/>
      <c r="P84" s="11"/>
      <c r="Q84" s="12">
        <f>9*G84/F84</f>
        <v>6</v>
      </c>
      <c r="R84" s="13">
        <f>(H84+K84)/F84</f>
        <v>1.5</v>
      </c>
    </row>
    <row r="85" spans="1:18" x14ac:dyDescent="0.25">
      <c r="A85" s="10"/>
      <c r="B85" s="6" t="s">
        <v>24</v>
      </c>
      <c r="C85" s="11">
        <v>1</v>
      </c>
      <c r="D85" s="11">
        <v>1</v>
      </c>
      <c r="E85" s="11">
        <v>1</v>
      </c>
      <c r="F85" s="11">
        <v>7</v>
      </c>
      <c r="G85" s="11">
        <v>2</v>
      </c>
      <c r="H85" s="11">
        <v>5</v>
      </c>
      <c r="I85" s="11"/>
      <c r="J85" s="11">
        <v>6</v>
      </c>
      <c r="K85" s="11">
        <v>3</v>
      </c>
      <c r="L85" s="11">
        <v>1</v>
      </c>
      <c r="M85" s="11"/>
      <c r="N85" s="11">
        <v>1</v>
      </c>
      <c r="O85" s="11"/>
      <c r="P85" s="11"/>
      <c r="Q85" s="12">
        <f>9*G85/F85</f>
        <v>2.5714285714285716</v>
      </c>
      <c r="R85" s="13">
        <f>(H85+K85)/F85</f>
        <v>1.1428571428571428</v>
      </c>
    </row>
    <row r="86" spans="1:18" x14ac:dyDescent="0.25">
      <c r="A86" s="10"/>
      <c r="B86" s="6" t="s">
        <v>25</v>
      </c>
      <c r="C86" s="11">
        <v>1</v>
      </c>
      <c r="D86" s="11">
        <v>1</v>
      </c>
      <c r="E86" s="11">
        <v>1</v>
      </c>
      <c r="F86" s="11">
        <v>7</v>
      </c>
      <c r="G86" s="11">
        <v>4</v>
      </c>
      <c r="H86" s="11">
        <v>8</v>
      </c>
      <c r="I86" s="11"/>
      <c r="J86" s="11">
        <v>3</v>
      </c>
      <c r="K86" s="11">
        <v>1</v>
      </c>
      <c r="L86" s="11">
        <v>2</v>
      </c>
      <c r="M86" s="11"/>
      <c r="N86" s="11">
        <v>1</v>
      </c>
      <c r="O86" s="11"/>
      <c r="P86" s="11"/>
      <c r="Q86" s="12">
        <v>5.1428571428571432</v>
      </c>
      <c r="R86" s="13">
        <v>1.2857142857142858</v>
      </c>
    </row>
    <row r="87" spans="1:18" x14ac:dyDescent="0.25">
      <c r="A87" s="10"/>
      <c r="B87" s="6" t="s">
        <v>26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2"/>
      <c r="R87" s="13"/>
    </row>
    <row r="88" spans="1:18" x14ac:dyDescent="0.25">
      <c r="A88" s="10"/>
      <c r="B88" s="6" t="s">
        <v>67</v>
      </c>
      <c r="C88" s="11">
        <v>1</v>
      </c>
      <c r="D88" s="11">
        <v>1</v>
      </c>
      <c r="E88" s="11">
        <v>1</v>
      </c>
      <c r="F88" s="11">
        <v>5</v>
      </c>
      <c r="G88" s="11">
        <v>4</v>
      </c>
      <c r="H88" s="11">
        <v>6</v>
      </c>
      <c r="I88" s="11"/>
      <c r="J88" s="11">
        <v>8</v>
      </c>
      <c r="K88" s="11">
        <v>2</v>
      </c>
      <c r="L88" s="11"/>
      <c r="M88" s="11"/>
      <c r="N88" s="11">
        <v>1</v>
      </c>
      <c r="O88" s="11"/>
      <c r="P88" s="11"/>
      <c r="Q88" s="8">
        <v>7.2</v>
      </c>
      <c r="R88" s="9">
        <v>1.6</v>
      </c>
    </row>
    <row r="89" spans="1:18" ht="15.75" thickBot="1" x14ac:dyDescent="0.3">
      <c r="A89" s="14"/>
      <c r="B89" s="15" t="s">
        <v>27</v>
      </c>
      <c r="C89" s="15">
        <f>SUM(C84:C88)</f>
        <v>4</v>
      </c>
      <c r="D89" s="15">
        <f t="shared" ref="D89:P89" si="9">SUM(D84:D88)</f>
        <v>4</v>
      </c>
      <c r="E89" s="15">
        <f t="shared" si="9"/>
        <v>3</v>
      </c>
      <c r="F89" s="15">
        <f t="shared" si="9"/>
        <v>25</v>
      </c>
      <c r="G89" s="15">
        <f t="shared" si="9"/>
        <v>14</v>
      </c>
      <c r="H89" s="15">
        <f t="shared" si="9"/>
        <v>26</v>
      </c>
      <c r="I89" s="15">
        <f t="shared" si="9"/>
        <v>0</v>
      </c>
      <c r="J89" s="15">
        <f t="shared" si="9"/>
        <v>21</v>
      </c>
      <c r="K89" s="15">
        <f t="shared" si="9"/>
        <v>8</v>
      </c>
      <c r="L89" s="15">
        <f t="shared" si="9"/>
        <v>4</v>
      </c>
      <c r="M89" s="15">
        <f t="shared" si="9"/>
        <v>0</v>
      </c>
      <c r="N89" s="15">
        <f t="shared" si="9"/>
        <v>4</v>
      </c>
      <c r="O89" s="15">
        <f t="shared" si="9"/>
        <v>0</v>
      </c>
      <c r="P89" s="15">
        <f t="shared" si="9"/>
        <v>0</v>
      </c>
      <c r="Q89" s="16">
        <f>9*G89/F89</f>
        <v>5.04</v>
      </c>
      <c r="R89" s="17">
        <f>(H89+K89)/F89</f>
        <v>1.36</v>
      </c>
    </row>
    <row r="90" spans="1:18" x14ac:dyDescent="0.25">
      <c r="A90" s="46"/>
      <c r="B90" s="57"/>
      <c r="C90" s="57"/>
      <c r="D90" s="57"/>
      <c r="E90" s="57"/>
      <c r="F90" s="59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8"/>
      <c r="R90" s="58"/>
    </row>
    <row r="91" spans="1:18" ht="15.75" thickBot="1" x14ac:dyDescent="0.3">
      <c r="A91" s="46"/>
      <c r="B91" s="46"/>
      <c r="C91" s="46"/>
      <c r="D91" s="46"/>
      <c r="E91" s="46"/>
      <c r="F91" s="53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58"/>
      <c r="R91" s="58"/>
    </row>
    <row r="92" spans="1:18" x14ac:dyDescent="0.25">
      <c r="A92" s="70"/>
      <c r="B92" s="71"/>
      <c r="C92" s="39" t="s">
        <v>57</v>
      </c>
      <c r="D92" s="39" t="s">
        <v>56</v>
      </c>
      <c r="E92" s="39" t="s">
        <v>55</v>
      </c>
      <c r="F92" s="39" t="s">
        <v>54</v>
      </c>
      <c r="G92" s="39" t="s">
        <v>53</v>
      </c>
      <c r="H92" s="39" t="s">
        <v>52</v>
      </c>
      <c r="I92" s="39" t="s">
        <v>8</v>
      </c>
      <c r="J92" s="39" t="s">
        <v>12</v>
      </c>
      <c r="K92" s="39" t="s">
        <v>10</v>
      </c>
      <c r="L92" s="39" t="s">
        <v>13</v>
      </c>
      <c r="M92" s="39" t="s">
        <v>51</v>
      </c>
      <c r="N92" s="39" t="s">
        <v>50</v>
      </c>
      <c r="O92" s="39" t="s">
        <v>49</v>
      </c>
      <c r="P92" s="39" t="s">
        <v>48</v>
      </c>
      <c r="Q92" s="39" t="s">
        <v>47</v>
      </c>
      <c r="R92" s="40" t="s">
        <v>46</v>
      </c>
    </row>
    <row r="93" spans="1:18" ht="15.75" x14ac:dyDescent="0.25">
      <c r="A93" s="65" t="s">
        <v>64</v>
      </c>
      <c r="B93" s="42" t="s">
        <v>23</v>
      </c>
      <c r="C93" s="61">
        <f t="shared" ref="C93:P93" si="10">C4+C12+C20+C28+C44+C52+C76+C84</f>
        <v>8</v>
      </c>
      <c r="D93" s="61">
        <f t="shared" si="10"/>
        <v>4</v>
      </c>
      <c r="E93" s="61">
        <f t="shared" si="10"/>
        <v>0</v>
      </c>
      <c r="F93" s="61">
        <f t="shared" si="10"/>
        <v>26</v>
      </c>
      <c r="G93" s="61">
        <f t="shared" si="10"/>
        <v>23</v>
      </c>
      <c r="H93" s="61">
        <f t="shared" si="10"/>
        <v>33</v>
      </c>
      <c r="I93" s="61">
        <f t="shared" si="10"/>
        <v>1</v>
      </c>
      <c r="J93" s="61">
        <f t="shared" si="10"/>
        <v>16</v>
      </c>
      <c r="K93" s="61">
        <f t="shared" si="10"/>
        <v>14</v>
      </c>
      <c r="L93" s="61">
        <f t="shared" si="10"/>
        <v>3</v>
      </c>
      <c r="M93" s="61">
        <f t="shared" si="10"/>
        <v>3</v>
      </c>
      <c r="N93" s="61">
        <f t="shared" si="10"/>
        <v>2</v>
      </c>
      <c r="O93" s="61">
        <f t="shared" si="10"/>
        <v>2</v>
      </c>
      <c r="P93" s="61">
        <f t="shared" si="10"/>
        <v>0</v>
      </c>
      <c r="Q93" s="62">
        <f t="shared" ref="Q93:Q98" si="11">9*G93/F93</f>
        <v>7.9615384615384617</v>
      </c>
      <c r="R93" s="63">
        <f t="shared" ref="R93:R98" si="12">(H93+K93)/F93</f>
        <v>1.8076923076923077</v>
      </c>
    </row>
    <row r="94" spans="1:18" x14ac:dyDescent="0.25">
      <c r="A94" s="55"/>
      <c r="B94" s="42" t="s">
        <v>24</v>
      </c>
      <c r="C94" s="61">
        <f t="shared" ref="C94:P94" si="13">C5+C29+C37+C53+C77+C85</f>
        <v>6</v>
      </c>
      <c r="D94" s="61">
        <f t="shared" si="13"/>
        <v>5</v>
      </c>
      <c r="E94" s="61">
        <f t="shared" si="13"/>
        <v>4</v>
      </c>
      <c r="F94" s="64">
        <f t="shared" si="13"/>
        <v>34.333333333333329</v>
      </c>
      <c r="G94" s="61">
        <f t="shared" si="13"/>
        <v>13</v>
      </c>
      <c r="H94" s="61">
        <f t="shared" si="13"/>
        <v>30</v>
      </c>
      <c r="I94" s="61">
        <f t="shared" si="13"/>
        <v>0</v>
      </c>
      <c r="J94" s="61">
        <f t="shared" si="13"/>
        <v>17</v>
      </c>
      <c r="K94" s="61">
        <f t="shared" si="13"/>
        <v>20</v>
      </c>
      <c r="L94" s="61">
        <f t="shared" si="13"/>
        <v>5</v>
      </c>
      <c r="M94" s="61">
        <f t="shared" si="13"/>
        <v>1</v>
      </c>
      <c r="N94" s="61">
        <f t="shared" si="13"/>
        <v>3</v>
      </c>
      <c r="O94" s="61">
        <f t="shared" si="13"/>
        <v>2</v>
      </c>
      <c r="P94" s="61">
        <f t="shared" si="13"/>
        <v>0</v>
      </c>
      <c r="Q94" s="62">
        <f t="shared" si="11"/>
        <v>3.4077669902912624</v>
      </c>
      <c r="R94" s="63">
        <f t="shared" si="12"/>
        <v>1.4563106796116507</v>
      </c>
    </row>
    <row r="95" spans="1:18" x14ac:dyDescent="0.25">
      <c r="A95" s="55"/>
      <c r="B95" s="42" t="s">
        <v>25</v>
      </c>
      <c r="C95" s="61">
        <f t="shared" ref="C95:P95" si="14">C14+C22+C30+C38+C54+C78+C86</f>
        <v>8</v>
      </c>
      <c r="D95" s="61">
        <f t="shared" si="14"/>
        <v>4</v>
      </c>
      <c r="E95" s="61">
        <f t="shared" si="14"/>
        <v>2</v>
      </c>
      <c r="F95" s="61">
        <f t="shared" si="14"/>
        <v>25</v>
      </c>
      <c r="G95" s="61">
        <f t="shared" si="14"/>
        <v>24</v>
      </c>
      <c r="H95" s="61">
        <f t="shared" si="14"/>
        <v>40</v>
      </c>
      <c r="I95" s="61">
        <f t="shared" si="14"/>
        <v>0</v>
      </c>
      <c r="J95" s="61">
        <f t="shared" si="14"/>
        <v>14</v>
      </c>
      <c r="K95" s="61">
        <f t="shared" si="14"/>
        <v>11</v>
      </c>
      <c r="L95" s="61">
        <f t="shared" si="14"/>
        <v>4</v>
      </c>
      <c r="M95" s="61">
        <f t="shared" si="14"/>
        <v>3</v>
      </c>
      <c r="N95" s="61">
        <f t="shared" si="14"/>
        <v>3</v>
      </c>
      <c r="O95" s="61">
        <f t="shared" si="14"/>
        <v>1</v>
      </c>
      <c r="P95" s="61">
        <f t="shared" si="14"/>
        <v>1</v>
      </c>
      <c r="Q95" s="62">
        <f t="shared" si="11"/>
        <v>8.64</v>
      </c>
      <c r="R95" s="63">
        <f t="shared" si="12"/>
        <v>2.04</v>
      </c>
    </row>
    <row r="96" spans="1:18" x14ac:dyDescent="0.25">
      <c r="A96" s="55"/>
      <c r="B96" s="42" t="s">
        <v>26</v>
      </c>
      <c r="C96" s="61">
        <f t="shared" ref="C96:P96" si="15">C63+C79+C71</f>
        <v>3</v>
      </c>
      <c r="D96" s="61">
        <f t="shared" si="15"/>
        <v>2</v>
      </c>
      <c r="E96" s="61">
        <f t="shared" si="15"/>
        <v>1</v>
      </c>
      <c r="F96" s="64">
        <f t="shared" si="15"/>
        <v>12.666666666666666</v>
      </c>
      <c r="G96" s="61">
        <f t="shared" si="15"/>
        <v>6</v>
      </c>
      <c r="H96" s="61">
        <f t="shared" si="15"/>
        <v>11</v>
      </c>
      <c r="I96" s="61">
        <f t="shared" si="15"/>
        <v>1</v>
      </c>
      <c r="J96" s="61">
        <f t="shared" si="15"/>
        <v>9</v>
      </c>
      <c r="K96" s="61">
        <f t="shared" si="15"/>
        <v>10</v>
      </c>
      <c r="L96" s="61">
        <f t="shared" si="15"/>
        <v>1</v>
      </c>
      <c r="M96" s="61">
        <f t="shared" si="15"/>
        <v>0</v>
      </c>
      <c r="N96" s="61">
        <f t="shared" si="15"/>
        <v>0</v>
      </c>
      <c r="O96" s="61">
        <f t="shared" si="15"/>
        <v>2</v>
      </c>
      <c r="P96" s="61">
        <f t="shared" si="15"/>
        <v>0</v>
      </c>
      <c r="Q96" s="62">
        <f t="shared" si="11"/>
        <v>4.2631578947368425</v>
      </c>
      <c r="R96" s="63">
        <f t="shared" si="12"/>
        <v>1.6578947368421053</v>
      </c>
    </row>
    <row r="97" spans="1:18" x14ac:dyDescent="0.25">
      <c r="A97" s="55"/>
      <c r="B97" s="42" t="s">
        <v>67</v>
      </c>
      <c r="C97" s="61">
        <f>C8+C24+C32+C48+C56+C80+C88</f>
        <v>8</v>
      </c>
      <c r="D97" s="61">
        <f t="shared" ref="D97:P97" si="16">D8+D24+D32+D48+D56+D80+D88</f>
        <v>4</v>
      </c>
      <c r="E97" s="61">
        <f t="shared" si="16"/>
        <v>2</v>
      </c>
      <c r="F97" s="61">
        <f t="shared" si="16"/>
        <v>22</v>
      </c>
      <c r="G97" s="61">
        <f t="shared" si="16"/>
        <v>22</v>
      </c>
      <c r="H97" s="61">
        <f t="shared" si="16"/>
        <v>28</v>
      </c>
      <c r="I97" s="61">
        <f t="shared" si="16"/>
        <v>1</v>
      </c>
      <c r="J97" s="61">
        <f t="shared" si="16"/>
        <v>21</v>
      </c>
      <c r="K97" s="61">
        <f t="shared" si="16"/>
        <v>11</v>
      </c>
      <c r="L97" s="61">
        <f t="shared" si="16"/>
        <v>5</v>
      </c>
      <c r="M97" s="61">
        <f t="shared" si="16"/>
        <v>2</v>
      </c>
      <c r="N97" s="61">
        <f t="shared" si="16"/>
        <v>2</v>
      </c>
      <c r="O97" s="61">
        <f t="shared" si="16"/>
        <v>2</v>
      </c>
      <c r="P97" s="61">
        <f t="shared" si="16"/>
        <v>0</v>
      </c>
      <c r="Q97" s="62">
        <f t="shared" si="11"/>
        <v>9</v>
      </c>
      <c r="R97" s="63">
        <f t="shared" si="12"/>
        <v>1.7727272727272727</v>
      </c>
    </row>
    <row r="98" spans="1:18" ht="15.75" thickBot="1" x14ac:dyDescent="0.3">
      <c r="A98" s="56"/>
      <c r="B98" s="48" t="s">
        <v>68</v>
      </c>
      <c r="C98" s="48">
        <f>SUM(C93:C97)</f>
        <v>33</v>
      </c>
      <c r="D98" s="48">
        <f t="shared" ref="D98:P98" si="17">SUM(D93:D97)</f>
        <v>19</v>
      </c>
      <c r="E98" s="48">
        <f t="shared" si="17"/>
        <v>9</v>
      </c>
      <c r="F98" s="48">
        <f t="shared" si="17"/>
        <v>120</v>
      </c>
      <c r="G98" s="48">
        <f t="shared" si="17"/>
        <v>88</v>
      </c>
      <c r="H98" s="48">
        <f t="shared" si="17"/>
        <v>142</v>
      </c>
      <c r="I98" s="48">
        <f t="shared" si="17"/>
        <v>3</v>
      </c>
      <c r="J98" s="48">
        <f t="shared" si="17"/>
        <v>77</v>
      </c>
      <c r="K98" s="48">
        <f t="shared" si="17"/>
        <v>66</v>
      </c>
      <c r="L98" s="48">
        <f t="shared" si="17"/>
        <v>18</v>
      </c>
      <c r="M98" s="48">
        <f t="shared" si="17"/>
        <v>9</v>
      </c>
      <c r="N98" s="48">
        <f t="shared" si="17"/>
        <v>10</v>
      </c>
      <c r="O98" s="48">
        <f t="shared" si="17"/>
        <v>9</v>
      </c>
      <c r="P98" s="48">
        <f t="shared" si="17"/>
        <v>1</v>
      </c>
      <c r="Q98" s="50">
        <f t="shared" si="11"/>
        <v>6.6</v>
      </c>
      <c r="R98" s="51">
        <f t="shared" si="12"/>
        <v>1.7333333333333334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Tournament Batting</vt:lpstr>
      <vt:lpstr>Tournament Pitching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Burke</dc:creator>
  <cp:lastModifiedBy>Steve Burke</cp:lastModifiedBy>
  <dcterms:created xsi:type="dcterms:W3CDTF">2023-07-27T21:10:06Z</dcterms:created>
  <dcterms:modified xsi:type="dcterms:W3CDTF">2023-09-08T17:15:28Z</dcterms:modified>
</cp:coreProperties>
</file>