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D:\Documents\Misc\Baseball\Kids Baseball\Mike's Baseball\Website\The Elims\"/>
    </mc:Choice>
  </mc:AlternateContent>
  <xr:revisionPtr revIDLastSave="0" documentId="13_ncr:1_{D7475C91-50F6-4447-AC0E-AF2CA9D71BD1}" xr6:coauthVersionLast="47" xr6:coauthVersionMax="47" xr10:uidLastSave="{00000000-0000-0000-0000-000000000000}"/>
  <bookViews>
    <workbookView xWindow="-120" yWindow="-120" windowWidth="29040" windowHeight="15720" tabRatio="892" firstSheet="14" activeTab="26" xr2:uid="{739E0F95-EAC8-4957-B7F5-6F7F058BF376}"/>
  </bookViews>
  <sheets>
    <sheet name="1980" sheetId="52" r:id="rId1"/>
    <sheet name="1982" sheetId="53" r:id="rId2"/>
    <sheet name="1983" sheetId="54" r:id="rId3"/>
    <sheet name="1989" sheetId="50" r:id="rId4"/>
    <sheet name="1992" sheetId="43" r:id="rId5"/>
    <sheet name="1993" sheetId="48" r:id="rId6"/>
    <sheet name="1994" sheetId="47" r:id="rId7"/>
    <sheet name="1995" sheetId="46" r:id="rId8"/>
    <sheet name="1996" sheetId="45" r:id="rId9"/>
    <sheet name="2004" sheetId="25" r:id="rId10"/>
    <sheet name="2005" sheetId="26" r:id="rId11"/>
    <sheet name="2009" sheetId="14" r:id="rId12"/>
    <sheet name="2010" sheetId="16" r:id="rId13"/>
    <sheet name="2011" sheetId="17" r:id="rId14"/>
    <sheet name="2012" sheetId="18" r:id="rId15"/>
    <sheet name="2013" sheetId="19" r:id="rId16"/>
    <sheet name="2014" sheetId="7" r:id="rId17"/>
    <sheet name="2015" sheetId="20" r:id="rId18"/>
    <sheet name="2016" sheetId="13" r:id="rId19"/>
    <sheet name="2017" sheetId="11" r:id="rId20"/>
    <sheet name="2018" sheetId="2" r:id="rId21"/>
    <sheet name="2019" sheetId="1" r:id="rId22"/>
    <sheet name="2022" sheetId="3" r:id="rId23"/>
    <sheet name="2023" sheetId="4" r:id="rId24"/>
    <sheet name="2024" sheetId="22" r:id="rId25"/>
    <sheet name="2025" sheetId="42" r:id="rId26"/>
    <sheet name="2026" sheetId="59" r:id="rId27"/>
    <sheet name="Seasons at the Elims" sheetId="36" r:id="rId28"/>
    <sheet name="Team Records by Season" sheetId="38" r:id="rId29"/>
    <sheet name="Top Tens" sheetId="58" r:id="rId30"/>
    <sheet name="All-Time Records" sheetId="40" r:id="rId31"/>
    <sheet name="Wins by Season" sheetId="39" r:id="rId32"/>
    <sheet name="Early Exit" sheetId="56" r:id="rId33"/>
    <sheet name="All Teams" sheetId="35" state="hidden" r:id="rId3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1" i="40" l="1"/>
  <c r="F71" i="40"/>
  <c r="E71" i="40"/>
  <c r="D71" i="40"/>
  <c r="C71" i="40"/>
  <c r="G69" i="40"/>
  <c r="E69" i="40"/>
  <c r="D69" i="40"/>
  <c r="C69" i="40"/>
  <c r="G68" i="40"/>
  <c r="F68" i="40"/>
  <c r="E68" i="40"/>
  <c r="C68" i="40"/>
  <c r="G72" i="40"/>
  <c r="F72" i="40"/>
  <c r="E72" i="40"/>
  <c r="D72" i="40"/>
  <c r="C72" i="40"/>
  <c r="C64" i="40"/>
  <c r="D64" i="40"/>
  <c r="E64" i="40"/>
  <c r="G70" i="40"/>
  <c r="F70" i="40"/>
  <c r="C70" i="40"/>
  <c r="D70" i="40"/>
  <c r="E70" i="40"/>
  <c r="H70" i="40"/>
  <c r="AF14" i="59" l="1"/>
  <c r="AD14" i="59"/>
  <c r="G20" i="40" l="1"/>
  <c r="H20" i="40"/>
  <c r="I20" i="40" s="1"/>
  <c r="AB497" i="36"/>
  <c r="AC497" i="36" s="1"/>
  <c r="Z497" i="36"/>
  <c r="AB496" i="36"/>
  <c r="AC496" i="36" s="1"/>
  <c r="Z496" i="36"/>
  <c r="AA496" i="36" s="1"/>
  <c r="AB495" i="36"/>
  <c r="AC495" i="36" s="1"/>
  <c r="Z495" i="36"/>
  <c r="AB494" i="36"/>
  <c r="Z494" i="36"/>
  <c r="AA494" i="36" s="1"/>
  <c r="AB493" i="36"/>
  <c r="AC493" i="36" s="1"/>
  <c r="Z493" i="36"/>
  <c r="AA493" i="36" s="1"/>
  <c r="AB367" i="36"/>
  <c r="AC367" i="36" s="1"/>
  <c r="Z367" i="36"/>
  <c r="AA367" i="36" s="1"/>
  <c r="AB366" i="36"/>
  <c r="AC366" i="36" s="1"/>
  <c r="Z366" i="36"/>
  <c r="AA366" i="36" s="1"/>
  <c r="AB365" i="36"/>
  <c r="AC365" i="36" s="1"/>
  <c r="Z365" i="36"/>
  <c r="AA365" i="36" s="1"/>
  <c r="AB364" i="36"/>
  <c r="AC364" i="36" s="1"/>
  <c r="Z364" i="36"/>
  <c r="AA364" i="36" s="1"/>
  <c r="AB363" i="36"/>
  <c r="Z363" i="36"/>
  <c r="AA363" i="36" s="1"/>
  <c r="AB254" i="36"/>
  <c r="AC254" i="36" s="1"/>
  <c r="Z254" i="36"/>
  <c r="AD254" i="36" s="1"/>
  <c r="AB253" i="36"/>
  <c r="Z253" i="36"/>
  <c r="AA253" i="36" s="1"/>
  <c r="AB252" i="36"/>
  <c r="AC252" i="36" s="1"/>
  <c r="Z252" i="36"/>
  <c r="AA252" i="36" s="1"/>
  <c r="AB162" i="36"/>
  <c r="AC162" i="36" s="1"/>
  <c r="Z162" i="36"/>
  <c r="AA162" i="36" s="1"/>
  <c r="AB161" i="36"/>
  <c r="AC161" i="36" s="1"/>
  <c r="Z161" i="36"/>
  <c r="AA161" i="36" s="1"/>
  <c r="AB160" i="36"/>
  <c r="AC160" i="36" s="1"/>
  <c r="Z160" i="36"/>
  <c r="AA160" i="36" s="1"/>
  <c r="AB95" i="36"/>
  <c r="AC95" i="36" s="1"/>
  <c r="Z95" i="36"/>
  <c r="AA95" i="36" s="1"/>
  <c r="AB57" i="36"/>
  <c r="Z57" i="36"/>
  <c r="AA57" i="36" s="1"/>
  <c r="AB12" i="36"/>
  <c r="AC12" i="36" s="1"/>
  <c r="Z12" i="36"/>
  <c r="AD12" i="36" s="1"/>
  <c r="R349" i="38"/>
  <c r="AF5" i="59"/>
  <c r="AG5" i="59" s="1"/>
  <c r="AD5" i="59"/>
  <c r="AE5" i="59" s="1"/>
  <c r="AH5" i="59"/>
  <c r="AF6" i="59"/>
  <c r="AG6" i="59" s="1"/>
  <c r="AD6" i="59"/>
  <c r="AE6" i="59" s="1"/>
  <c r="AE17" i="59"/>
  <c r="AF23" i="59"/>
  <c r="AG23" i="59" s="1"/>
  <c r="AD23" i="59"/>
  <c r="AE23" i="59" s="1"/>
  <c r="AF22" i="59"/>
  <c r="AG22" i="59" s="1"/>
  <c r="AD22" i="59"/>
  <c r="AE22" i="59" s="1"/>
  <c r="AF21" i="59"/>
  <c r="AG21" i="59" s="1"/>
  <c r="AD21" i="59"/>
  <c r="AH21" i="59" s="1"/>
  <c r="AF19" i="59"/>
  <c r="AG19" i="59" s="1"/>
  <c r="AD19" i="59"/>
  <c r="AE19" i="59" s="1"/>
  <c r="AF20" i="59"/>
  <c r="AG20" i="59" s="1"/>
  <c r="AD20" i="59"/>
  <c r="AE20" i="59" s="1"/>
  <c r="AF18" i="59"/>
  <c r="AG18" i="59" s="1"/>
  <c r="AD18" i="59"/>
  <c r="AE18" i="59" s="1"/>
  <c r="AG14" i="59"/>
  <c r="AE14" i="59"/>
  <c r="AF17" i="59"/>
  <c r="AG17" i="59" s="1"/>
  <c r="AD17" i="59"/>
  <c r="AH17" i="59" s="1"/>
  <c r="AF16" i="59"/>
  <c r="AG16" i="59" s="1"/>
  <c r="AD16" i="59"/>
  <c r="AH16" i="59" s="1"/>
  <c r="AF15" i="59"/>
  <c r="AG15" i="59" s="1"/>
  <c r="AD15" i="59"/>
  <c r="AH15" i="59" s="1"/>
  <c r="AF13" i="59"/>
  <c r="AG13" i="59" s="1"/>
  <c r="AD13" i="59"/>
  <c r="AE13" i="59" s="1"/>
  <c r="AF12" i="59"/>
  <c r="AG12" i="59" s="1"/>
  <c r="AD12" i="59"/>
  <c r="AE12" i="59" s="1"/>
  <c r="AF11" i="59"/>
  <c r="AG11" i="59" s="1"/>
  <c r="AD11" i="59"/>
  <c r="AE11" i="59" s="1"/>
  <c r="AF10" i="59"/>
  <c r="AG10" i="59" s="1"/>
  <c r="AD10" i="59"/>
  <c r="AH10" i="59" s="1"/>
  <c r="AF9" i="59"/>
  <c r="AG9" i="59" s="1"/>
  <c r="AD9" i="59"/>
  <c r="AE9" i="59" s="1"/>
  <c r="AF8" i="59"/>
  <c r="AG8" i="59" s="1"/>
  <c r="AD8" i="59"/>
  <c r="AE8" i="59" s="1"/>
  <c r="AF7" i="59"/>
  <c r="AD7" i="59"/>
  <c r="AE7" i="59" s="1"/>
  <c r="D341" i="38"/>
  <c r="E341" i="38"/>
  <c r="F341" i="38"/>
  <c r="C341" i="38"/>
  <c r="H341" i="38"/>
  <c r="N349" i="38"/>
  <c r="O349" i="38"/>
  <c r="M349" i="38"/>
  <c r="R319" i="38"/>
  <c r="N319" i="38"/>
  <c r="O319" i="38"/>
  <c r="P319" i="38"/>
  <c r="M319" i="38"/>
  <c r="R278" i="38"/>
  <c r="N278" i="38"/>
  <c r="O278" i="38"/>
  <c r="P278" i="38"/>
  <c r="T278" i="38" s="1"/>
  <c r="M278" i="38"/>
  <c r="H291" i="38"/>
  <c r="D291" i="38"/>
  <c r="E291" i="38"/>
  <c r="F291" i="38"/>
  <c r="C291" i="38"/>
  <c r="D240" i="38"/>
  <c r="E240" i="38"/>
  <c r="F240" i="38"/>
  <c r="C240" i="38"/>
  <c r="H240" i="38"/>
  <c r="N247" i="38"/>
  <c r="O247" i="38"/>
  <c r="P247" i="38"/>
  <c r="M247" i="38"/>
  <c r="R247" i="38"/>
  <c r="D226" i="38"/>
  <c r="E226" i="38"/>
  <c r="F226" i="38"/>
  <c r="C226" i="38"/>
  <c r="H226" i="38"/>
  <c r="N211" i="38"/>
  <c r="O211" i="38"/>
  <c r="P211" i="38"/>
  <c r="M211" i="38"/>
  <c r="R211" i="38"/>
  <c r="H183" i="38"/>
  <c r="D183" i="38"/>
  <c r="E183" i="38"/>
  <c r="F183" i="38"/>
  <c r="C183" i="38"/>
  <c r="D152" i="38"/>
  <c r="E152" i="38"/>
  <c r="F152" i="38"/>
  <c r="H152" i="38"/>
  <c r="C152" i="38"/>
  <c r="N120" i="38"/>
  <c r="O120" i="38"/>
  <c r="P120" i="38"/>
  <c r="R120" i="38"/>
  <c r="M120" i="38"/>
  <c r="D126" i="38"/>
  <c r="E126" i="38"/>
  <c r="F126" i="38"/>
  <c r="H126" i="38"/>
  <c r="C126" i="38"/>
  <c r="H82" i="38"/>
  <c r="D82" i="38"/>
  <c r="E82" i="38"/>
  <c r="F82" i="38"/>
  <c r="C82" i="38"/>
  <c r="R68" i="38"/>
  <c r="N68" i="38"/>
  <c r="O68" i="38"/>
  <c r="P68" i="38"/>
  <c r="M68" i="38"/>
  <c r="D60" i="38"/>
  <c r="E60" i="38"/>
  <c r="F60" i="38"/>
  <c r="C60" i="38"/>
  <c r="H60" i="38"/>
  <c r="R25" i="38"/>
  <c r="N25" i="38"/>
  <c r="O25" i="38"/>
  <c r="P25" i="38"/>
  <c r="M25" i="38"/>
  <c r="D20" i="38"/>
  <c r="E20" i="38"/>
  <c r="C20" i="38"/>
  <c r="J60" i="38"/>
  <c r="AB6" i="36"/>
  <c r="Z6" i="36"/>
  <c r="H32" i="40"/>
  <c r="F32" i="40"/>
  <c r="D32" i="40"/>
  <c r="E32" i="40"/>
  <c r="C32" i="40"/>
  <c r="T157" i="38"/>
  <c r="S157" i="38"/>
  <c r="Q157" i="38"/>
  <c r="AH13" i="59" l="1"/>
  <c r="AH6" i="59"/>
  <c r="AH23" i="59"/>
  <c r="AH18" i="59"/>
  <c r="AD497" i="36"/>
  <c r="AD495" i="36"/>
  <c r="G32" i="40"/>
  <c r="AD363" i="36"/>
  <c r="AD253" i="36"/>
  <c r="AD494" i="36"/>
  <c r="AD57" i="36"/>
  <c r="AC253" i="36"/>
  <c r="AC494" i="36"/>
  <c r="AD160" i="36"/>
  <c r="AD162" i="36"/>
  <c r="AD365" i="36"/>
  <c r="AD367" i="36"/>
  <c r="AD496" i="36"/>
  <c r="AA12" i="36"/>
  <c r="AA254" i="36"/>
  <c r="AA497" i="36"/>
  <c r="AD95" i="36"/>
  <c r="AD161" i="36"/>
  <c r="AD252" i="36"/>
  <c r="AD364" i="36"/>
  <c r="AD366" i="36"/>
  <c r="AD493" i="36"/>
  <c r="AC57" i="36"/>
  <c r="AC363" i="36"/>
  <c r="AA495" i="36"/>
  <c r="T120" i="38"/>
  <c r="P349" i="38"/>
  <c r="AH11" i="59"/>
  <c r="AE15" i="59"/>
  <c r="AE16" i="59"/>
  <c r="AE10" i="59"/>
  <c r="AH12" i="59"/>
  <c r="AE21" i="59"/>
  <c r="AH14" i="59"/>
  <c r="AH22" i="59"/>
  <c r="AH19" i="59"/>
  <c r="S278" i="38"/>
  <c r="Q278" i="38"/>
  <c r="F20" i="38"/>
  <c r="H20" i="38"/>
  <c r="I20" i="38" s="1"/>
  <c r="AH20" i="59"/>
  <c r="AH7" i="59"/>
  <c r="AH8" i="59"/>
  <c r="AH9" i="59"/>
  <c r="AG7" i="59"/>
  <c r="M159" i="38"/>
  <c r="N159" i="38"/>
  <c r="O159" i="38"/>
  <c r="P159" i="38"/>
  <c r="R159" i="38"/>
  <c r="S159" i="38" l="1"/>
  <c r="Q159" i="38"/>
  <c r="T159" i="38"/>
  <c r="AA7" i="45" l="1"/>
  <c r="AB48" i="36" l="1"/>
  <c r="Z48" i="36"/>
  <c r="Z49" i="36"/>
  <c r="AD7" i="18"/>
  <c r="AB7" i="18"/>
  <c r="AD22" i="18"/>
  <c r="AE4" i="26" l="1"/>
  <c r="AD7" i="20"/>
  <c r="AC4" i="26"/>
  <c r="C260" i="38" l="1"/>
  <c r="C100" i="38"/>
  <c r="C88" i="38"/>
  <c r="C34" i="38"/>
  <c r="N356" i="38"/>
  <c r="O356" i="38"/>
  <c r="P356" i="38"/>
  <c r="Q356" i="38"/>
  <c r="R356" i="38"/>
  <c r="M356" i="38"/>
  <c r="R87" i="38"/>
  <c r="P87" i="38"/>
  <c r="M87" i="38"/>
  <c r="N146" i="38"/>
  <c r="O146" i="38"/>
  <c r="P146" i="38"/>
  <c r="R146" i="38"/>
  <c r="M146" i="38"/>
  <c r="N284" i="38"/>
  <c r="O284" i="38"/>
  <c r="P284" i="38"/>
  <c r="R284" i="38"/>
  <c r="M284" i="38"/>
  <c r="N87" i="38"/>
  <c r="O87" i="38"/>
  <c r="D88" i="38"/>
  <c r="E88" i="38"/>
  <c r="F88" i="38"/>
  <c r="H88" i="38"/>
  <c r="AB492" i="36"/>
  <c r="AC492" i="36" s="1"/>
  <c r="Z492" i="36"/>
  <c r="AB491" i="36"/>
  <c r="AC491" i="36" s="1"/>
  <c r="Z491" i="36"/>
  <c r="AB490" i="36"/>
  <c r="AC490" i="36" s="1"/>
  <c r="Z490" i="36"/>
  <c r="AA490" i="36" s="1"/>
  <c r="AB489" i="36"/>
  <c r="AC489" i="36" s="1"/>
  <c r="Z489" i="36"/>
  <c r="AB362" i="36"/>
  <c r="Z362" i="36"/>
  <c r="AA362" i="36" s="1"/>
  <c r="AB361" i="36"/>
  <c r="AC361" i="36" s="1"/>
  <c r="Z361" i="36"/>
  <c r="AB360" i="36"/>
  <c r="AC360" i="36" s="1"/>
  <c r="Z360" i="36"/>
  <c r="AA360" i="36" s="1"/>
  <c r="AB250" i="36"/>
  <c r="AC250" i="36" s="1"/>
  <c r="Z250" i="36"/>
  <c r="AA250" i="36" s="1"/>
  <c r="AB251" i="36"/>
  <c r="AC251" i="36" s="1"/>
  <c r="Z251" i="36"/>
  <c r="AB249" i="36"/>
  <c r="AC249" i="36" s="1"/>
  <c r="Z249" i="36"/>
  <c r="AA249" i="36" s="1"/>
  <c r="AB159" i="36"/>
  <c r="AC159" i="36" s="1"/>
  <c r="Z159" i="36"/>
  <c r="AA159" i="36" s="1"/>
  <c r="AB56" i="36"/>
  <c r="AC56" i="36" s="1"/>
  <c r="Z56" i="36"/>
  <c r="AB55" i="36"/>
  <c r="AC55" i="36" s="1"/>
  <c r="Z55" i="36"/>
  <c r="AB31" i="36"/>
  <c r="AC31" i="36" s="1"/>
  <c r="Z31" i="36"/>
  <c r="AB488" i="36"/>
  <c r="AC488" i="36" s="1"/>
  <c r="Z488" i="36"/>
  <c r="AB487" i="36"/>
  <c r="AC487" i="36" s="1"/>
  <c r="Z487" i="36"/>
  <c r="AA487" i="36" s="1"/>
  <c r="AB486" i="36"/>
  <c r="AC486" i="36" s="1"/>
  <c r="Z486" i="36"/>
  <c r="AA486" i="36" s="1"/>
  <c r="AB485" i="36"/>
  <c r="AC485" i="36" s="1"/>
  <c r="Z485" i="36"/>
  <c r="AB484" i="36"/>
  <c r="AC484" i="36" s="1"/>
  <c r="Z484" i="36"/>
  <c r="AA484" i="36" s="1"/>
  <c r="AB483" i="36"/>
  <c r="AC483" i="36" s="1"/>
  <c r="Z483" i="36"/>
  <c r="AB248" i="36"/>
  <c r="AC248" i="36" s="1"/>
  <c r="Z248" i="36"/>
  <c r="AB247" i="36"/>
  <c r="AC247" i="36" s="1"/>
  <c r="Z247" i="36"/>
  <c r="AB246" i="36"/>
  <c r="AC246" i="36" s="1"/>
  <c r="Z246" i="36"/>
  <c r="AA246" i="36" s="1"/>
  <c r="AB245" i="36"/>
  <c r="Z245" i="36"/>
  <c r="AA245" i="36" s="1"/>
  <c r="AB158" i="36"/>
  <c r="AC158" i="36" s="1"/>
  <c r="Z158" i="36"/>
  <c r="AA158" i="36" s="1"/>
  <c r="AB94" i="36"/>
  <c r="AC94" i="36" s="1"/>
  <c r="Z94" i="36"/>
  <c r="AA94" i="36" s="1"/>
  <c r="AB54" i="36"/>
  <c r="AC54" i="36" s="1"/>
  <c r="Z54" i="36"/>
  <c r="AA54" i="36" s="1"/>
  <c r="AB11" i="36"/>
  <c r="AC11" i="36" s="1"/>
  <c r="Z11" i="36"/>
  <c r="AB482" i="36"/>
  <c r="Z482" i="36"/>
  <c r="AA482" i="36" s="1"/>
  <c r="AB481" i="36"/>
  <c r="AC481" i="36" s="1"/>
  <c r="Z481" i="36"/>
  <c r="AD481" i="36" s="1"/>
  <c r="AB480" i="36"/>
  <c r="AC480" i="36" s="1"/>
  <c r="Z480" i="36"/>
  <c r="AA480" i="36" s="1"/>
  <c r="AB359" i="36"/>
  <c r="AC359" i="36" s="1"/>
  <c r="Z359" i="36"/>
  <c r="AA359" i="36" s="1"/>
  <c r="AB244" i="36"/>
  <c r="AC244" i="36" s="1"/>
  <c r="Z244" i="36"/>
  <c r="AA244" i="36" s="1"/>
  <c r="AB243" i="36"/>
  <c r="AC243" i="36" s="1"/>
  <c r="Z243" i="36"/>
  <c r="AD243" i="36" s="1"/>
  <c r="AB242" i="36"/>
  <c r="AC242" i="36" s="1"/>
  <c r="Z242" i="36"/>
  <c r="AD242" i="36" s="1"/>
  <c r="AB157" i="36"/>
  <c r="AC157" i="36" s="1"/>
  <c r="Z157" i="36"/>
  <c r="AA157" i="36" s="1"/>
  <c r="AB156" i="36"/>
  <c r="AC156" i="36" s="1"/>
  <c r="Z156" i="36"/>
  <c r="AB13" i="36"/>
  <c r="AC13" i="36" s="1"/>
  <c r="Z13" i="36"/>
  <c r="AA13" i="36" s="1"/>
  <c r="N265" i="38"/>
  <c r="O265" i="38"/>
  <c r="P265" i="38"/>
  <c r="R265" i="38"/>
  <c r="M265" i="38"/>
  <c r="C190" i="38"/>
  <c r="C203" i="38"/>
  <c r="C250" i="38"/>
  <c r="C306" i="38"/>
  <c r="C321" i="38"/>
  <c r="D356" i="38"/>
  <c r="E356" i="38"/>
  <c r="F356" i="38"/>
  <c r="C356" i="38"/>
  <c r="N31" i="38"/>
  <c r="O31" i="38"/>
  <c r="P31" i="38"/>
  <c r="R31" i="38"/>
  <c r="M31" i="38"/>
  <c r="AB479" i="36"/>
  <c r="AC479" i="36" s="1"/>
  <c r="Z479" i="36"/>
  <c r="AB478" i="36"/>
  <c r="AC478" i="36" s="1"/>
  <c r="Z478" i="36"/>
  <c r="AB477" i="36"/>
  <c r="AC477" i="36" s="1"/>
  <c r="Z477" i="36"/>
  <c r="AA477" i="36" s="1"/>
  <c r="AB476" i="36"/>
  <c r="AC476" i="36" s="1"/>
  <c r="Z476" i="36"/>
  <c r="AB368" i="36"/>
  <c r="Z368" i="36"/>
  <c r="AA368" i="36" s="1"/>
  <c r="AB358" i="36"/>
  <c r="AC358" i="36" s="1"/>
  <c r="Z358" i="36"/>
  <c r="AA358" i="36" s="1"/>
  <c r="AB357" i="36"/>
  <c r="AC357" i="36" s="1"/>
  <c r="Z357" i="36"/>
  <c r="AB356" i="36"/>
  <c r="AC356" i="36" s="1"/>
  <c r="Z356" i="36"/>
  <c r="AA356" i="36" s="1"/>
  <c r="AB241" i="36"/>
  <c r="AC241" i="36" s="1"/>
  <c r="Z241" i="36"/>
  <c r="AA241" i="36" s="1"/>
  <c r="AB240" i="36"/>
  <c r="Z240" i="36"/>
  <c r="AA240" i="36" s="1"/>
  <c r="AB239" i="36"/>
  <c r="AC239" i="36" s="1"/>
  <c r="Z239" i="36"/>
  <c r="AB238" i="36"/>
  <c r="AC238" i="36" s="1"/>
  <c r="Z238" i="36"/>
  <c r="AA238" i="36" s="1"/>
  <c r="AB237" i="36"/>
  <c r="AC237" i="36" s="1"/>
  <c r="Z237" i="36"/>
  <c r="AB155" i="36"/>
  <c r="AC155" i="36" s="1"/>
  <c r="Z155" i="36"/>
  <c r="AC154" i="36"/>
  <c r="Z154" i="36"/>
  <c r="AD154" i="36" s="1"/>
  <c r="AB93" i="36"/>
  <c r="AC93" i="36" s="1"/>
  <c r="Z93" i="36"/>
  <c r="AD93" i="36" s="1"/>
  <c r="AB38" i="36"/>
  <c r="AC38" i="36" s="1"/>
  <c r="Z38" i="36"/>
  <c r="AA38" i="36" s="1"/>
  <c r="AB27" i="36"/>
  <c r="AC27" i="36" s="1"/>
  <c r="Z27" i="36"/>
  <c r="Z86" i="36"/>
  <c r="AI6" i="42"/>
  <c r="AI5" i="42"/>
  <c r="AH6" i="42"/>
  <c r="AH5" i="42"/>
  <c r="AG6" i="42"/>
  <c r="AG5" i="42"/>
  <c r="AE6" i="42"/>
  <c r="AF6" i="42" s="1"/>
  <c r="AE5" i="42"/>
  <c r="AB24" i="20"/>
  <c r="AG19" i="42"/>
  <c r="AE19" i="42"/>
  <c r="AD492" i="36" l="1"/>
  <c r="AD476" i="36"/>
  <c r="AD485" i="36"/>
  <c r="AD55" i="36"/>
  <c r="AD247" i="36"/>
  <c r="AD27" i="36"/>
  <c r="AF5" i="42"/>
  <c r="J126" i="38"/>
  <c r="S356" i="38"/>
  <c r="I126" i="38"/>
  <c r="T87" i="38"/>
  <c r="G126" i="38"/>
  <c r="Q146" i="38"/>
  <c r="S146" i="38"/>
  <c r="S284" i="38"/>
  <c r="T284" i="38"/>
  <c r="Q284" i="38"/>
  <c r="S319" i="38"/>
  <c r="Q319" i="38"/>
  <c r="Q87" i="38"/>
  <c r="S87" i="38"/>
  <c r="T211" i="38"/>
  <c r="S211" i="38"/>
  <c r="Q211" i="38"/>
  <c r="I88" i="38"/>
  <c r="J88" i="38"/>
  <c r="S265" i="38"/>
  <c r="Q265" i="38"/>
  <c r="G88" i="38"/>
  <c r="AD489" i="36"/>
  <c r="AD155" i="36"/>
  <c r="AD478" i="36"/>
  <c r="AD248" i="36"/>
  <c r="AD488" i="36"/>
  <c r="AD251" i="36"/>
  <c r="AD237" i="36"/>
  <c r="AD357" i="36"/>
  <c r="AD479" i="36"/>
  <c r="AD491" i="36"/>
  <c r="AD362" i="36"/>
  <c r="AA488" i="36"/>
  <c r="AD31" i="36"/>
  <c r="AD56" i="36"/>
  <c r="AD490" i="36"/>
  <c r="AD54" i="36"/>
  <c r="AD482" i="36"/>
  <c r="AD158" i="36"/>
  <c r="AA247" i="36"/>
  <c r="AD156" i="36"/>
  <c r="AD11" i="36"/>
  <c r="AD483" i="36"/>
  <c r="AD361" i="36"/>
  <c r="AD157" i="36"/>
  <c r="AD480" i="36"/>
  <c r="AD250" i="36"/>
  <c r="AD239" i="36"/>
  <c r="AD359" i="36"/>
  <c r="AD245" i="36"/>
  <c r="AA56" i="36"/>
  <c r="AD249" i="36"/>
  <c r="AC362" i="36"/>
  <c r="AA31" i="36"/>
  <c r="AA491" i="36"/>
  <c r="AA251" i="36"/>
  <c r="AD360" i="36"/>
  <c r="AA489" i="36"/>
  <c r="AA361" i="36"/>
  <c r="AA55" i="36"/>
  <c r="AD159" i="36"/>
  <c r="AA492" i="36"/>
  <c r="AA248" i="36"/>
  <c r="AA11" i="36"/>
  <c r="AD484" i="36"/>
  <c r="AD94" i="36"/>
  <c r="AA485" i="36"/>
  <c r="AD487" i="36"/>
  <c r="AD246" i="36"/>
  <c r="AA483" i="36"/>
  <c r="AC245" i="36"/>
  <c r="AD486" i="36"/>
  <c r="AD13" i="36"/>
  <c r="AA242" i="36"/>
  <c r="AD244" i="36"/>
  <c r="AA481" i="36"/>
  <c r="AA156" i="36"/>
  <c r="AA243" i="36"/>
  <c r="AC482" i="36"/>
  <c r="I60" i="38"/>
  <c r="Q68" i="38"/>
  <c r="G60" i="38"/>
  <c r="I341" i="38"/>
  <c r="I240" i="38"/>
  <c r="I183" i="38"/>
  <c r="G341" i="38"/>
  <c r="Q25" i="38"/>
  <c r="G240" i="38"/>
  <c r="G183" i="38"/>
  <c r="I226" i="38"/>
  <c r="G226" i="38"/>
  <c r="G356" i="38"/>
  <c r="G82" i="38"/>
  <c r="S349" i="38"/>
  <c r="G20" i="38"/>
  <c r="S120" i="38"/>
  <c r="S247" i="38"/>
  <c r="Q349" i="38"/>
  <c r="S25" i="38"/>
  <c r="Q120" i="38"/>
  <c r="Q247" i="38"/>
  <c r="G291" i="38"/>
  <c r="S68" i="38"/>
  <c r="I152" i="38"/>
  <c r="I82" i="38"/>
  <c r="G152" i="38"/>
  <c r="I291" i="38"/>
  <c r="T31" i="38"/>
  <c r="S31" i="38"/>
  <c r="Q31" i="38"/>
  <c r="AA154" i="36"/>
  <c r="AD240" i="36"/>
  <c r="AD368" i="36"/>
  <c r="AD477" i="36"/>
  <c r="AD356" i="36"/>
  <c r="AA357" i="36"/>
  <c r="AA155" i="36"/>
  <c r="AA478" i="36"/>
  <c r="AD38" i="36"/>
  <c r="AD238" i="36"/>
  <c r="AA93" i="36"/>
  <c r="AA239" i="36"/>
  <c r="AD241" i="36"/>
  <c r="AD358" i="36"/>
  <c r="AC240" i="36"/>
  <c r="AC368" i="36"/>
  <c r="AA476" i="36"/>
  <c r="AA27" i="36"/>
  <c r="AA237" i="36"/>
  <c r="AA479" i="36"/>
  <c r="AE8" i="3"/>
  <c r="AE17" i="4"/>
  <c r="AC17" i="4"/>
  <c r="AG7" i="42" l="1"/>
  <c r="AE7" i="42"/>
  <c r="AG9" i="42"/>
  <c r="AE9" i="42"/>
  <c r="AE7" i="1"/>
  <c r="AE16" i="26"/>
  <c r="AG21" i="42" l="1"/>
  <c r="AH21" i="42" s="1"/>
  <c r="AG22" i="42"/>
  <c r="AH22" i="42" s="1"/>
  <c r="AG20" i="42"/>
  <c r="AH20" i="42" s="1"/>
  <c r="AH19" i="42"/>
  <c r="AG16" i="42"/>
  <c r="AH16" i="42" s="1"/>
  <c r="AG17" i="42"/>
  <c r="AH17" i="42" s="1"/>
  <c r="AG18" i="42"/>
  <c r="AH18" i="42" s="1"/>
  <c r="AG15" i="42"/>
  <c r="AH15" i="42" s="1"/>
  <c r="AG14" i="42"/>
  <c r="AH14" i="42" s="1"/>
  <c r="AG13" i="42"/>
  <c r="AH13" i="42" s="1"/>
  <c r="AG12" i="42"/>
  <c r="AH12" i="42" s="1"/>
  <c r="AG11" i="42"/>
  <c r="AH11" i="42" s="1"/>
  <c r="AG10" i="42"/>
  <c r="AH10" i="42" s="1"/>
  <c r="AH9" i="42"/>
  <c r="AH7" i="42"/>
  <c r="AH8" i="42"/>
  <c r="AE20" i="42"/>
  <c r="AE21" i="42"/>
  <c r="AE22" i="42"/>
  <c r="AF22" i="42" s="1"/>
  <c r="AF19" i="42"/>
  <c r="AE18" i="42"/>
  <c r="AE16" i="42"/>
  <c r="AF16" i="42" s="1"/>
  <c r="AE17" i="42"/>
  <c r="AF17" i="42" s="1"/>
  <c r="AE15" i="42"/>
  <c r="AF15" i="42" s="1"/>
  <c r="AE14" i="42"/>
  <c r="AF14" i="42" s="1"/>
  <c r="AE13" i="42"/>
  <c r="AF13" i="42" s="1"/>
  <c r="AE12" i="42"/>
  <c r="AF12" i="42" s="1"/>
  <c r="AE11" i="42"/>
  <c r="AF11" i="42" s="1"/>
  <c r="AE10" i="42"/>
  <c r="AF10" i="42" s="1"/>
  <c r="AE8" i="42"/>
  <c r="AF8" i="42" s="1"/>
  <c r="AI7" i="42" l="1"/>
  <c r="AI9" i="42"/>
  <c r="AF9" i="42"/>
  <c r="AI19" i="42"/>
  <c r="AI21" i="42"/>
  <c r="AI20" i="42"/>
  <c r="AF7" i="42"/>
  <c r="AI17" i="42"/>
  <c r="AI18" i="42"/>
  <c r="AF21" i="42"/>
  <c r="AF20" i="42"/>
  <c r="AI16" i="42"/>
  <c r="AI12" i="42"/>
  <c r="AF18" i="42"/>
  <c r="AI11" i="42"/>
  <c r="AI10" i="42"/>
  <c r="AI13" i="42"/>
  <c r="AI15" i="42"/>
  <c r="AI14" i="42"/>
  <c r="AI8" i="42"/>
  <c r="AI22" i="42"/>
  <c r="AE7" i="46"/>
  <c r="AD5" i="14"/>
  <c r="AD4" i="25" l="1"/>
  <c r="AB4" i="25"/>
  <c r="AG8" i="22"/>
  <c r="AE8" i="22"/>
  <c r="AF7" i="11"/>
  <c r="AD7" i="11"/>
  <c r="AD13" i="52"/>
  <c r="AF13" i="52"/>
  <c r="AG6" i="53" l="1"/>
  <c r="AH6" i="53"/>
  <c r="AE6" i="53"/>
  <c r="Z11" i="54"/>
  <c r="Z12" i="54"/>
  <c r="AC11" i="54"/>
  <c r="AC12" i="54"/>
  <c r="AA15" i="54"/>
  <c r="AB15" i="54" s="1"/>
  <c r="AA14" i="54"/>
  <c r="AB14" i="54" s="1"/>
  <c r="AA13" i="54"/>
  <c r="AB13" i="54" s="1"/>
  <c r="AA12" i="54"/>
  <c r="AB12" i="54" s="1"/>
  <c r="AA11" i="54"/>
  <c r="AB11" i="54" s="1"/>
  <c r="AA10" i="54"/>
  <c r="AC10" i="54" s="1"/>
  <c r="AA9" i="54"/>
  <c r="AB9" i="54" s="1"/>
  <c r="AA8" i="54"/>
  <c r="AB8" i="54" s="1"/>
  <c r="AA7" i="54"/>
  <c r="AB7" i="54" s="1"/>
  <c r="AA6" i="54"/>
  <c r="AB6" i="54" s="1"/>
  <c r="Y15" i="54"/>
  <c r="Y14" i="54"/>
  <c r="AC14" i="54" s="1"/>
  <c r="Y13" i="54"/>
  <c r="AC13" i="54" s="1"/>
  <c r="Y12" i="54"/>
  <c r="Y11" i="54"/>
  <c r="Y10" i="54"/>
  <c r="Z10" i="54" s="1"/>
  <c r="Y9" i="54"/>
  <c r="Y8" i="54"/>
  <c r="Y7" i="54"/>
  <c r="Z7" i="54" s="1"/>
  <c r="Y6" i="54"/>
  <c r="AG18" i="53"/>
  <c r="AH18" i="53" s="1"/>
  <c r="AG17" i="53"/>
  <c r="AH17" i="53" s="1"/>
  <c r="AG16" i="53"/>
  <c r="AH16" i="53" s="1"/>
  <c r="AG15" i="53"/>
  <c r="AH15" i="53" s="1"/>
  <c r="AG14" i="53"/>
  <c r="AH14" i="53" s="1"/>
  <c r="AG13" i="53"/>
  <c r="AH13" i="53" s="1"/>
  <c r="AG12" i="53"/>
  <c r="AH12" i="53" s="1"/>
  <c r="AG11" i="53"/>
  <c r="AH11" i="53" s="1"/>
  <c r="AG10" i="53"/>
  <c r="AH10" i="53" s="1"/>
  <c r="AG9" i="53"/>
  <c r="AH9" i="53" s="1"/>
  <c r="AG8" i="53"/>
  <c r="AH8" i="53" s="1"/>
  <c r="AG7" i="53"/>
  <c r="AH7" i="53" s="1"/>
  <c r="AG5" i="53"/>
  <c r="AH5" i="53" s="1"/>
  <c r="AE18" i="53"/>
  <c r="AE17" i="53"/>
  <c r="AI17" i="53" s="1"/>
  <c r="AE16" i="53"/>
  <c r="AE15" i="53"/>
  <c r="AF15" i="53" s="1"/>
  <c r="AE14" i="53"/>
  <c r="AF14" i="53" s="1"/>
  <c r="AE13" i="53"/>
  <c r="AE12" i="53"/>
  <c r="AF12" i="53" s="1"/>
  <c r="AE11" i="53"/>
  <c r="AE10" i="53"/>
  <c r="AE9" i="53"/>
  <c r="AE8" i="53"/>
  <c r="AE7" i="53"/>
  <c r="AE5" i="53"/>
  <c r="AF5" i="53" s="1"/>
  <c r="AI13" i="53" l="1"/>
  <c r="AI18" i="53"/>
  <c r="AI6" i="53"/>
  <c r="AI16" i="53"/>
  <c r="AC15" i="54"/>
  <c r="Z13" i="54"/>
  <c r="AB10" i="54"/>
  <c r="AC6" i="54"/>
  <c r="Z14" i="54"/>
  <c r="AC8" i="54"/>
  <c r="AC9" i="54"/>
  <c r="Z9" i="54"/>
  <c r="Z8" i="54"/>
  <c r="AC7" i="54"/>
  <c r="Z6" i="54"/>
  <c r="Z15" i="54"/>
  <c r="AI9" i="53"/>
  <c r="AI7" i="53"/>
  <c r="AI8" i="53"/>
  <c r="AF6" i="53"/>
  <c r="AI10" i="53"/>
  <c r="AI11" i="53"/>
  <c r="AI5" i="53"/>
  <c r="AF18" i="53"/>
  <c r="AF16" i="53"/>
  <c r="AF8" i="53"/>
  <c r="AF17" i="53"/>
  <c r="AF7" i="53"/>
  <c r="AI12" i="53"/>
  <c r="AI15" i="53"/>
  <c r="AI14" i="53"/>
  <c r="AF13" i="53"/>
  <c r="AF11" i="53"/>
  <c r="AF10" i="53"/>
  <c r="AF9" i="53"/>
  <c r="AF18" i="52"/>
  <c r="AD18" i="52"/>
  <c r="AE18" i="52" s="1"/>
  <c r="AF17" i="52"/>
  <c r="AG17" i="52" s="1"/>
  <c r="AD17" i="52"/>
  <c r="AE17" i="52" s="1"/>
  <c r="AF16" i="52"/>
  <c r="AG16" i="52" s="1"/>
  <c r="AD16" i="52"/>
  <c r="AF15" i="52"/>
  <c r="AG15" i="52" s="1"/>
  <c r="AD15" i="52"/>
  <c r="AH15" i="52"/>
  <c r="AF14" i="52"/>
  <c r="AG14" i="52" s="1"/>
  <c r="AD14" i="52"/>
  <c r="AH13" i="52"/>
  <c r="AF12" i="52"/>
  <c r="AG12" i="52" s="1"/>
  <c r="AD12" i="52"/>
  <c r="AE12" i="52" s="1"/>
  <c r="AF11" i="52"/>
  <c r="AG11" i="52" s="1"/>
  <c r="AD11" i="52"/>
  <c r="AF10" i="52"/>
  <c r="AG10" i="52" s="1"/>
  <c r="AD10" i="52"/>
  <c r="AE10" i="52" s="1"/>
  <c r="AF9" i="52"/>
  <c r="AG9" i="52" s="1"/>
  <c r="AD9" i="52"/>
  <c r="AF8" i="52"/>
  <c r="AD8" i="52"/>
  <c r="AH6" i="52"/>
  <c r="AG6" i="52"/>
  <c r="AG7" i="52"/>
  <c r="AG13" i="52"/>
  <c r="AE11" i="52"/>
  <c r="AE13" i="52"/>
  <c r="AF7" i="52"/>
  <c r="AD7" i="52"/>
  <c r="AE7" i="52" s="1"/>
  <c r="AH5" i="52"/>
  <c r="AG5" i="52"/>
  <c r="AF6" i="52"/>
  <c r="AD6" i="52"/>
  <c r="AE6" i="52" s="1"/>
  <c r="AF5" i="52"/>
  <c r="AD5" i="52"/>
  <c r="AE5" i="52" s="1"/>
  <c r="AH18" i="52" l="1"/>
  <c r="AH7" i="52"/>
  <c r="AG18" i="52"/>
  <c r="AH17" i="52"/>
  <c r="AH16" i="52"/>
  <c r="AE16" i="52"/>
  <c r="AE15" i="52"/>
  <c r="AH14" i="52"/>
  <c r="AE14" i="52"/>
  <c r="AH12" i="52"/>
  <c r="AH11" i="52"/>
  <c r="AH10" i="52"/>
  <c r="AH9" i="52"/>
  <c r="AE9" i="52"/>
  <c r="AG8" i="52"/>
  <c r="AH8" i="52"/>
  <c r="AE8" i="52"/>
  <c r="N97" i="38" l="1"/>
  <c r="O97" i="38"/>
  <c r="P97" i="38"/>
  <c r="R97" i="38"/>
  <c r="M97" i="38"/>
  <c r="T41" i="38"/>
  <c r="R41" i="38"/>
  <c r="N41" i="38"/>
  <c r="O41" i="38"/>
  <c r="P41" i="38"/>
  <c r="M41" i="38"/>
  <c r="D190" i="38"/>
  <c r="E190" i="38"/>
  <c r="F190" i="38"/>
  <c r="H190" i="38"/>
  <c r="D34" i="38"/>
  <c r="H100" i="38"/>
  <c r="D100" i="38"/>
  <c r="E100" i="38"/>
  <c r="F100" i="38"/>
  <c r="S97" i="38" l="1"/>
  <c r="Q97" i="38"/>
  <c r="T97" i="38"/>
  <c r="S41" i="38"/>
  <c r="Q41" i="38"/>
  <c r="I190" i="38"/>
  <c r="G190" i="38"/>
  <c r="AB404" i="36"/>
  <c r="AC404" i="36" s="1"/>
  <c r="Z404" i="36"/>
  <c r="AB457" i="36"/>
  <c r="AC457" i="36" s="1"/>
  <c r="Z457" i="36"/>
  <c r="AB470" i="36"/>
  <c r="Z470" i="36"/>
  <c r="AA470" i="36" s="1"/>
  <c r="AB376" i="36"/>
  <c r="AC376" i="36" s="1"/>
  <c r="Z376" i="36"/>
  <c r="AB395" i="36"/>
  <c r="Z395" i="36"/>
  <c r="AA395" i="36" s="1"/>
  <c r="AB337" i="36"/>
  <c r="AC337" i="36" s="1"/>
  <c r="Z337" i="36"/>
  <c r="AA337" i="36" s="1"/>
  <c r="AB306" i="36"/>
  <c r="AC306" i="36" s="1"/>
  <c r="Z306" i="36"/>
  <c r="AB184" i="36"/>
  <c r="AC184" i="36" s="1"/>
  <c r="Z184" i="36"/>
  <c r="AA184" i="36" s="1"/>
  <c r="AB178" i="36"/>
  <c r="AC178" i="36" s="1"/>
  <c r="Z178" i="36"/>
  <c r="AB234" i="36"/>
  <c r="AC234" i="36" s="1"/>
  <c r="Z234" i="36"/>
  <c r="AA234" i="36" s="1"/>
  <c r="AB137" i="36"/>
  <c r="AC137" i="36" s="1"/>
  <c r="Z137" i="36"/>
  <c r="AB101" i="36"/>
  <c r="AC101" i="36" s="1"/>
  <c r="Z101" i="36"/>
  <c r="AB82" i="36"/>
  <c r="AC82" i="36" s="1"/>
  <c r="Z82" i="36"/>
  <c r="AB61" i="36"/>
  <c r="AC61" i="36" s="1"/>
  <c r="Z61" i="36"/>
  <c r="AB9" i="36"/>
  <c r="AC9" i="36" s="1"/>
  <c r="Z9" i="36"/>
  <c r="AA9" i="36" s="1"/>
  <c r="AB380" i="36"/>
  <c r="AC380" i="36" s="1"/>
  <c r="Z380" i="36"/>
  <c r="AB386" i="36"/>
  <c r="AC386" i="36" s="1"/>
  <c r="Z386" i="36"/>
  <c r="AB375" i="36"/>
  <c r="AC375" i="36" s="1"/>
  <c r="Z375" i="36"/>
  <c r="AA375" i="36" s="1"/>
  <c r="AB398" i="36"/>
  <c r="AC398" i="36" s="1"/>
  <c r="Z398" i="36"/>
  <c r="AA398" i="36" s="1"/>
  <c r="AB287" i="36"/>
  <c r="Z287" i="36"/>
  <c r="AA287" i="36" s="1"/>
  <c r="AB351" i="36"/>
  <c r="AC351" i="36" s="1"/>
  <c r="Z351" i="36"/>
  <c r="AB177" i="36"/>
  <c r="AC177" i="36" s="1"/>
  <c r="Z177" i="36"/>
  <c r="AA177" i="36" s="1"/>
  <c r="AB222" i="36"/>
  <c r="AC222" i="36" s="1"/>
  <c r="Z222" i="36"/>
  <c r="AA222" i="36" s="1"/>
  <c r="AB183" i="36"/>
  <c r="AC183" i="36" s="1"/>
  <c r="Z183" i="36"/>
  <c r="AB132" i="36"/>
  <c r="Z132" i="36"/>
  <c r="AA132" i="36" s="1"/>
  <c r="AB104" i="36"/>
  <c r="AC104" i="36" s="1"/>
  <c r="Z104" i="36"/>
  <c r="AB117" i="36"/>
  <c r="AC117" i="36" s="1"/>
  <c r="Z117" i="36"/>
  <c r="AA117" i="36" s="1"/>
  <c r="AB91" i="36"/>
  <c r="AC91" i="36" s="1"/>
  <c r="Z91" i="36"/>
  <c r="AB22" i="36"/>
  <c r="AC22" i="36" s="1"/>
  <c r="Z22" i="36"/>
  <c r="AB394" i="36"/>
  <c r="AC394" i="36" s="1"/>
  <c r="Z394" i="36"/>
  <c r="AA394" i="36" s="1"/>
  <c r="AB437" i="36"/>
  <c r="AC437" i="36" s="1"/>
  <c r="Z437" i="36"/>
  <c r="AB281" i="36"/>
  <c r="Z281" i="36"/>
  <c r="AA281" i="36" s="1"/>
  <c r="AB271" i="36"/>
  <c r="AC271" i="36" s="1"/>
  <c r="Z271" i="36"/>
  <c r="AB290" i="36"/>
  <c r="AC290" i="36" s="1"/>
  <c r="Z290" i="36"/>
  <c r="AA290" i="36" s="1"/>
  <c r="AB305" i="36"/>
  <c r="AC305" i="36" s="1"/>
  <c r="Z305" i="36"/>
  <c r="AB146" i="36"/>
  <c r="AC146" i="36" s="1"/>
  <c r="Z146" i="36"/>
  <c r="AB100" i="36"/>
  <c r="AC100" i="36" s="1"/>
  <c r="Z100" i="36"/>
  <c r="AA100" i="36" s="1"/>
  <c r="AB90" i="36"/>
  <c r="AC90" i="36" s="1"/>
  <c r="Z90" i="36"/>
  <c r="AB28" i="36"/>
  <c r="Z28" i="36"/>
  <c r="AA28" i="36" s="1"/>
  <c r="AB446" i="36"/>
  <c r="AC446" i="36" s="1"/>
  <c r="Z446" i="36"/>
  <c r="AB451" i="36"/>
  <c r="AC451" i="36" s="1"/>
  <c r="Z451" i="36"/>
  <c r="AB436" i="36"/>
  <c r="AC436" i="36" s="1"/>
  <c r="Z436" i="36"/>
  <c r="AA436" i="36" s="1"/>
  <c r="AB270" i="36"/>
  <c r="AC270" i="36" s="1"/>
  <c r="Z270" i="36"/>
  <c r="AB332" i="36"/>
  <c r="Z332" i="36"/>
  <c r="AA332" i="36" s="1"/>
  <c r="AB324" i="36"/>
  <c r="AC324" i="36" s="1"/>
  <c r="Z324" i="36"/>
  <c r="AB189" i="36"/>
  <c r="AC189" i="36" s="1"/>
  <c r="Z189" i="36"/>
  <c r="AB168" i="36"/>
  <c r="AC168" i="36" s="1"/>
  <c r="Z168" i="36"/>
  <c r="AB153" i="36"/>
  <c r="AC153" i="36" s="1"/>
  <c r="Z153" i="36"/>
  <c r="AB64" i="36"/>
  <c r="AC64" i="36" s="1"/>
  <c r="Z64" i="36"/>
  <c r="AA64" i="36" s="1"/>
  <c r="AB72" i="36"/>
  <c r="AC72" i="36" s="1"/>
  <c r="Z72" i="36"/>
  <c r="AB30" i="36"/>
  <c r="Z30" i="36"/>
  <c r="AA30" i="36" s="1"/>
  <c r="AB469" i="36"/>
  <c r="AC469" i="36" s="1"/>
  <c r="Z469" i="36"/>
  <c r="AB444" i="36"/>
  <c r="AC444" i="36" s="1"/>
  <c r="Z444" i="36"/>
  <c r="AB274" i="36"/>
  <c r="AC274" i="36" s="1"/>
  <c r="Z274" i="36"/>
  <c r="AA274" i="36" s="1"/>
  <c r="AB261" i="36"/>
  <c r="AC261" i="36" s="1"/>
  <c r="Z261" i="36"/>
  <c r="AB269" i="36"/>
  <c r="AC269" i="36" s="1"/>
  <c r="Z269" i="36"/>
  <c r="AB188" i="36"/>
  <c r="AC188" i="36" s="1"/>
  <c r="Z188" i="36"/>
  <c r="AB232" i="36"/>
  <c r="AC232" i="36" s="1"/>
  <c r="Z232" i="36"/>
  <c r="AB207" i="36"/>
  <c r="AC207" i="36" s="1"/>
  <c r="Z207" i="36"/>
  <c r="AB44" i="36"/>
  <c r="AC44" i="36" s="1"/>
  <c r="Z44" i="36"/>
  <c r="AB29" i="36"/>
  <c r="AC29" i="36" s="1"/>
  <c r="Z29" i="36"/>
  <c r="AA29" i="36" s="1"/>
  <c r="AB379" i="36"/>
  <c r="AC379" i="36" s="1"/>
  <c r="Z379" i="36"/>
  <c r="AB385" i="36"/>
  <c r="Z385" i="36"/>
  <c r="AA385" i="36" s="1"/>
  <c r="AB397" i="36"/>
  <c r="AC397" i="36" s="1"/>
  <c r="Z397" i="36"/>
  <c r="AB374" i="36"/>
  <c r="AC374" i="36" s="1"/>
  <c r="Z374" i="36"/>
  <c r="AB286" i="36"/>
  <c r="AC286" i="36" s="1"/>
  <c r="Z286" i="36"/>
  <c r="AA286" i="36" s="1"/>
  <c r="AB350" i="36"/>
  <c r="AC350" i="36" s="1"/>
  <c r="Z350" i="36"/>
  <c r="AB176" i="36"/>
  <c r="Z176" i="36"/>
  <c r="AA176" i="36" s="1"/>
  <c r="AB182" i="36"/>
  <c r="AC182" i="36" s="1"/>
  <c r="Z182" i="36"/>
  <c r="AB221" i="36"/>
  <c r="AC221" i="36" s="1"/>
  <c r="Z221" i="36"/>
  <c r="AB103" i="36"/>
  <c r="AC103" i="36" s="1"/>
  <c r="Z103" i="36"/>
  <c r="AD103" i="36" s="1"/>
  <c r="AB131" i="36"/>
  <c r="AC131" i="36" s="1"/>
  <c r="Z131" i="36"/>
  <c r="AB116" i="36"/>
  <c r="AC116" i="36" s="1"/>
  <c r="Z116" i="36"/>
  <c r="AA116" i="36" s="1"/>
  <c r="AB89" i="36"/>
  <c r="AC89" i="36" s="1"/>
  <c r="Z89" i="36"/>
  <c r="AB21" i="36"/>
  <c r="Z21" i="36"/>
  <c r="AA21" i="36" s="1"/>
  <c r="Y6" i="50"/>
  <c r="Y5" i="50"/>
  <c r="AI6" i="46"/>
  <c r="AI7" i="46"/>
  <c r="AI8" i="46"/>
  <c r="AI9" i="46"/>
  <c r="AI11" i="46"/>
  <c r="AI12" i="46"/>
  <c r="AI13" i="46"/>
  <c r="AI14" i="46"/>
  <c r="AI15" i="46"/>
  <c r="AI16" i="46"/>
  <c r="AI17" i="46"/>
  <c r="AI18" i="46"/>
  <c r="AI5" i="46"/>
  <c r="AH6" i="46"/>
  <c r="AH7" i="46"/>
  <c r="AH8" i="46"/>
  <c r="AH9" i="46"/>
  <c r="AH11" i="46"/>
  <c r="AH12" i="46"/>
  <c r="AH13" i="46"/>
  <c r="AH14" i="46"/>
  <c r="AH15" i="46"/>
  <c r="AH16" i="46"/>
  <c r="AH17" i="46"/>
  <c r="AH18" i="46"/>
  <c r="AH5" i="46"/>
  <c r="AF6" i="46"/>
  <c r="AF7" i="46"/>
  <c r="AF8" i="46"/>
  <c r="AF9" i="46"/>
  <c r="AF10" i="46"/>
  <c r="AF11" i="46"/>
  <c r="AF12" i="46"/>
  <c r="AF13" i="46"/>
  <c r="AF14" i="46"/>
  <c r="AF15" i="46"/>
  <c r="AF16" i="46"/>
  <c r="AF17" i="46"/>
  <c r="AF18" i="46"/>
  <c r="AF5" i="46"/>
  <c r="AG18" i="46"/>
  <c r="AE18" i="46"/>
  <c r="AG17" i="46"/>
  <c r="AE17" i="46"/>
  <c r="AG16" i="46"/>
  <c r="AE16" i="46"/>
  <c r="AG15" i="46"/>
  <c r="AE15" i="46"/>
  <c r="AG14" i="46"/>
  <c r="AE14" i="46"/>
  <c r="AG13" i="46"/>
  <c r="AE13" i="46"/>
  <c r="AG12" i="46"/>
  <c r="AE12" i="46"/>
  <c r="AG11" i="46"/>
  <c r="AE11" i="46"/>
  <c r="AG10" i="46"/>
  <c r="AH10" i="46" s="1"/>
  <c r="AE10" i="46"/>
  <c r="AG9" i="46"/>
  <c r="AE9" i="46"/>
  <c r="AG8" i="46"/>
  <c r="AE8" i="46"/>
  <c r="AG7" i="46"/>
  <c r="AG6" i="46"/>
  <c r="AE6" i="46"/>
  <c r="AG5" i="46"/>
  <c r="AI10" i="46" l="1"/>
  <c r="AD374" i="36"/>
  <c r="AD207" i="36"/>
  <c r="AD444" i="36"/>
  <c r="AD168" i="36"/>
  <c r="AD305" i="36"/>
  <c r="AD376" i="36"/>
  <c r="AD182" i="36"/>
  <c r="AD188" i="36"/>
  <c r="AD324" i="36"/>
  <c r="AD271" i="36"/>
  <c r="AD351" i="36"/>
  <c r="AD178" i="36"/>
  <c r="AD380" i="36"/>
  <c r="AD350" i="36"/>
  <c r="AD261" i="36"/>
  <c r="AD437" i="36"/>
  <c r="AD82" i="36"/>
  <c r="AD404" i="36"/>
  <c r="AD22" i="36"/>
  <c r="AD89" i="36"/>
  <c r="AD379" i="36"/>
  <c r="AD269" i="36"/>
  <c r="AD72" i="36"/>
  <c r="AD90" i="36"/>
  <c r="AD61" i="36"/>
  <c r="AD457" i="36"/>
  <c r="AD306" i="36"/>
  <c r="AD30" i="36"/>
  <c r="AD395" i="36"/>
  <c r="AD287" i="36"/>
  <c r="AD470" i="36"/>
  <c r="AD184" i="36"/>
  <c r="AD221" i="36"/>
  <c r="AD397" i="36"/>
  <c r="AD232" i="36"/>
  <c r="AD469" i="36"/>
  <c r="AD189" i="36"/>
  <c r="AD91" i="36"/>
  <c r="AD137" i="36"/>
  <c r="AD116" i="36"/>
  <c r="AD332" i="36"/>
  <c r="AD28" i="36"/>
  <c r="AD385" i="36"/>
  <c r="AD274" i="36"/>
  <c r="AD270" i="36"/>
  <c r="AC28" i="36"/>
  <c r="AD386" i="36"/>
  <c r="AD101" i="36"/>
  <c r="AD176" i="36"/>
  <c r="AD64" i="36"/>
  <c r="AA137" i="36"/>
  <c r="AD436" i="36"/>
  <c r="AC470" i="36"/>
  <c r="AD21" i="36"/>
  <c r="AD451" i="36"/>
  <c r="AD281" i="36"/>
  <c r="AD104" i="36"/>
  <c r="AD394" i="36"/>
  <c r="AA269" i="36"/>
  <c r="AA374" i="36"/>
  <c r="AD29" i="36"/>
  <c r="AD100" i="36"/>
  <c r="AD286" i="36"/>
  <c r="AD446" i="36"/>
  <c r="AD9" i="36"/>
  <c r="AA101" i="36"/>
  <c r="AD234" i="36"/>
  <c r="AA306" i="36"/>
  <c r="AC395" i="36"/>
  <c r="AA61" i="36"/>
  <c r="AA457" i="36"/>
  <c r="AA178" i="36"/>
  <c r="AA376" i="36"/>
  <c r="AD337" i="36"/>
  <c r="AA82" i="36"/>
  <c r="AA404" i="36"/>
  <c r="AD222" i="36"/>
  <c r="AD375" i="36"/>
  <c r="AD132" i="36"/>
  <c r="AD183" i="36"/>
  <c r="AA386" i="36"/>
  <c r="AD117" i="36"/>
  <c r="AA183" i="36"/>
  <c r="AC287" i="36"/>
  <c r="AA22" i="36"/>
  <c r="AD177" i="36"/>
  <c r="AA351" i="36"/>
  <c r="AA91" i="36"/>
  <c r="AD398" i="36"/>
  <c r="AA380" i="36"/>
  <c r="AC132" i="36"/>
  <c r="AA104" i="36"/>
  <c r="AD131" i="36"/>
  <c r="AA131" i="36"/>
  <c r="AA232" i="36"/>
  <c r="AC21" i="36"/>
  <c r="AD146" i="36"/>
  <c r="AA146" i="36"/>
  <c r="AA444" i="36"/>
  <c r="AC332" i="36"/>
  <c r="AC176" i="36"/>
  <c r="AC30" i="36"/>
  <c r="AA189" i="36"/>
  <c r="AC385" i="36"/>
  <c r="AA451" i="36"/>
  <c r="AA221" i="36"/>
  <c r="AC281" i="36"/>
  <c r="AD153" i="36"/>
  <c r="AA153" i="36"/>
  <c r="AD44" i="36"/>
  <c r="AA44" i="36"/>
  <c r="AD290" i="36"/>
  <c r="AA350" i="36"/>
  <c r="AA261" i="36"/>
  <c r="AA270" i="36"/>
  <c r="AA437" i="36"/>
  <c r="AA89" i="36"/>
  <c r="AA379" i="36"/>
  <c r="AA72" i="36"/>
  <c r="AA90" i="36"/>
  <c r="AA182" i="36"/>
  <c r="AA188" i="36"/>
  <c r="AA324" i="36"/>
  <c r="AA271" i="36"/>
  <c r="AA397" i="36"/>
  <c r="AA469" i="36"/>
  <c r="AA446" i="36"/>
  <c r="AA103" i="36"/>
  <c r="AA207" i="36"/>
  <c r="AA168" i="36"/>
  <c r="AA305" i="36"/>
  <c r="AE11" i="47"/>
  <c r="AE10" i="47"/>
  <c r="AD10" i="47"/>
  <c r="AD11" i="47"/>
  <c r="AB10" i="47"/>
  <c r="AB11" i="47"/>
  <c r="AC11" i="47"/>
  <c r="AC10" i="47"/>
  <c r="AA11" i="47"/>
  <c r="AA10" i="47"/>
  <c r="Z7" i="50"/>
  <c r="AA7" i="50"/>
  <c r="AB7" i="50" s="1"/>
  <c r="Y7" i="50"/>
  <c r="AA16" i="50"/>
  <c r="AB16" i="50" s="1"/>
  <c r="AA15" i="50"/>
  <c r="AB15" i="50" s="1"/>
  <c r="AA14" i="50"/>
  <c r="AB14" i="50" s="1"/>
  <c r="AA13" i="50"/>
  <c r="AB13" i="50" s="1"/>
  <c r="AA12" i="50"/>
  <c r="AB12" i="50" s="1"/>
  <c r="AA11" i="50"/>
  <c r="AB11" i="50" s="1"/>
  <c r="AA10" i="50"/>
  <c r="AB10" i="50" s="1"/>
  <c r="AA9" i="50"/>
  <c r="AB9" i="50" s="1"/>
  <c r="AA8" i="50"/>
  <c r="AB8" i="50" s="1"/>
  <c r="AA6" i="50"/>
  <c r="AB6" i="50" s="1"/>
  <c r="AA5" i="50"/>
  <c r="AB5" i="50" s="1"/>
  <c r="Z5" i="50"/>
  <c r="Y8" i="50"/>
  <c r="Y9" i="50"/>
  <c r="AC9" i="50" s="1"/>
  <c r="Y10" i="50"/>
  <c r="Z10" i="50" s="1"/>
  <c r="Y11" i="50"/>
  <c r="AC11" i="50" s="1"/>
  <c r="Y12" i="50"/>
  <c r="Y13" i="50"/>
  <c r="Z13" i="50" s="1"/>
  <c r="Y14" i="50"/>
  <c r="Z14" i="50" s="1"/>
  <c r="Y15" i="50"/>
  <c r="Y16" i="50"/>
  <c r="AC16" i="50" s="1"/>
  <c r="Z6" i="50"/>
  <c r="AE9" i="48"/>
  <c r="AD14" i="48"/>
  <c r="AB9" i="48"/>
  <c r="AB10" i="48"/>
  <c r="AC16" i="48"/>
  <c r="AD16" i="48" s="1"/>
  <c r="AA16" i="48"/>
  <c r="AB16" i="48" s="1"/>
  <c r="AC15" i="48"/>
  <c r="AD15" i="48" s="1"/>
  <c r="AA15" i="48"/>
  <c r="AC14" i="48"/>
  <c r="AA14" i="48"/>
  <c r="AE14" i="48" s="1"/>
  <c r="AC13" i="48"/>
  <c r="AD13" i="48" s="1"/>
  <c r="AA13" i="48"/>
  <c r="AE13" i="48" s="1"/>
  <c r="AC12" i="48"/>
  <c r="AD12" i="48" s="1"/>
  <c r="AA12" i="48"/>
  <c r="AC11" i="48"/>
  <c r="AD11" i="48" s="1"/>
  <c r="AA11" i="48"/>
  <c r="AB11" i="48" s="1"/>
  <c r="AC10" i="48"/>
  <c r="AA10" i="48"/>
  <c r="AC9" i="48"/>
  <c r="AD9" i="48" s="1"/>
  <c r="AA9" i="48"/>
  <c r="AC8" i="48"/>
  <c r="AD8" i="48" s="1"/>
  <c r="AA8" i="48"/>
  <c r="AB8" i="48" s="1"/>
  <c r="AC7" i="48"/>
  <c r="AD7" i="48" s="1"/>
  <c r="AA7" i="48"/>
  <c r="AC6" i="48"/>
  <c r="AD6" i="48" s="1"/>
  <c r="AA6" i="48"/>
  <c r="AB6" i="48" s="1"/>
  <c r="AC5" i="48"/>
  <c r="AD5" i="48" s="1"/>
  <c r="AA5" i="48"/>
  <c r="AB5" i="48" s="1"/>
  <c r="AD8" i="47"/>
  <c r="AB8" i="47"/>
  <c r="AC14" i="47"/>
  <c r="AA14" i="47"/>
  <c r="AB14" i="47" s="1"/>
  <c r="AC13" i="47"/>
  <c r="AD13" i="47" s="1"/>
  <c r="AA13" i="47"/>
  <c r="AE13" i="47" s="1"/>
  <c r="AC12" i="47"/>
  <c r="AD12" i="47" s="1"/>
  <c r="AA12" i="47"/>
  <c r="AE12" i="47" s="1"/>
  <c r="AC9" i="47"/>
  <c r="AD9" i="47" s="1"/>
  <c r="AA9" i="47"/>
  <c r="AB9" i="47" s="1"/>
  <c r="AC8" i="47"/>
  <c r="AA8" i="47"/>
  <c r="AE8" i="47" s="1"/>
  <c r="AC7" i="47"/>
  <c r="AD7" i="47" s="1"/>
  <c r="AA7" i="47"/>
  <c r="AB7" i="47" s="1"/>
  <c r="AC6" i="47"/>
  <c r="AD6" i="47" s="1"/>
  <c r="AA6" i="47"/>
  <c r="AB6" i="47" s="1"/>
  <c r="AC5" i="47"/>
  <c r="AD5" i="47" s="1"/>
  <c r="AA5" i="47"/>
  <c r="AB5" i="47" s="1"/>
  <c r="AD6" i="45"/>
  <c r="AD7" i="45"/>
  <c r="AD8" i="45"/>
  <c r="AD10" i="45"/>
  <c r="AD13" i="45"/>
  <c r="AD17" i="45"/>
  <c r="AD18" i="45"/>
  <c r="AB6" i="45"/>
  <c r="AB9" i="45"/>
  <c r="AB13" i="45"/>
  <c r="AB14" i="45"/>
  <c r="AB15" i="45"/>
  <c r="AB16" i="45"/>
  <c r="AB17" i="45"/>
  <c r="AE7" i="45"/>
  <c r="AE12" i="45"/>
  <c r="AE14" i="45"/>
  <c r="AE15" i="45"/>
  <c r="AE16" i="45"/>
  <c r="AC19" i="45"/>
  <c r="AD19" i="45" s="1"/>
  <c r="AC18" i="45"/>
  <c r="AC17" i="45"/>
  <c r="AC16" i="45"/>
  <c r="AD16" i="45" s="1"/>
  <c r="AC15" i="45"/>
  <c r="AD15" i="45" s="1"/>
  <c r="AC14" i="45"/>
  <c r="AD14" i="45" s="1"/>
  <c r="AC13" i="45"/>
  <c r="AE13" i="45" s="1"/>
  <c r="AA19" i="45"/>
  <c r="AB19" i="45" s="1"/>
  <c r="AA18" i="45"/>
  <c r="AE18" i="45" s="1"/>
  <c r="AA17" i="45"/>
  <c r="AE17" i="45" s="1"/>
  <c r="AA16" i="45"/>
  <c r="AA14" i="45"/>
  <c r="AA13" i="45"/>
  <c r="AC12" i="45"/>
  <c r="AD12" i="45" s="1"/>
  <c r="AA12" i="45"/>
  <c r="AB12" i="45" s="1"/>
  <c r="AC11" i="45"/>
  <c r="AD11" i="45" s="1"/>
  <c r="AA11" i="45"/>
  <c r="AB11" i="45" s="1"/>
  <c r="AC10" i="45"/>
  <c r="AA10" i="45"/>
  <c r="AB10" i="45" s="1"/>
  <c r="AC9" i="45"/>
  <c r="AE9" i="45" s="1"/>
  <c r="AA9" i="45"/>
  <c r="AC8" i="45"/>
  <c r="AA8" i="45"/>
  <c r="AE8" i="45" s="1"/>
  <c r="AC7" i="45"/>
  <c r="AC6" i="45"/>
  <c r="AB7" i="45"/>
  <c r="AA6" i="45"/>
  <c r="AE6" i="45" s="1"/>
  <c r="AC5" i="45"/>
  <c r="AD5" i="45" s="1"/>
  <c r="AA5" i="45"/>
  <c r="AB5" i="45" s="1"/>
  <c r="AB18" i="45" l="1"/>
  <c r="AE19" i="45"/>
  <c r="AB8" i="45"/>
  <c r="AD9" i="45"/>
  <c r="AE10" i="45"/>
  <c r="AE11" i="45"/>
  <c r="AE8" i="48"/>
  <c r="AE10" i="48"/>
  <c r="AE15" i="48"/>
  <c r="AB15" i="48"/>
  <c r="AB14" i="48"/>
  <c r="AE12" i="48"/>
  <c r="AB13" i="48"/>
  <c r="AC12" i="50"/>
  <c r="AC5" i="50"/>
  <c r="AC15" i="50"/>
  <c r="AE9" i="47"/>
  <c r="AE5" i="47"/>
  <c r="AB12" i="47"/>
  <c r="AB13" i="47"/>
  <c r="AE6" i="47"/>
  <c r="AE14" i="47"/>
  <c r="AD14" i="47"/>
  <c r="AE11" i="48"/>
  <c r="AD10" i="48"/>
  <c r="AE7" i="48"/>
  <c r="AB12" i="48"/>
  <c r="AE16" i="48"/>
  <c r="AC7" i="50"/>
  <c r="AC8" i="50"/>
  <c r="Z12" i="50"/>
  <c r="Z9" i="50"/>
  <c r="AC6" i="50"/>
  <c r="AC14" i="50"/>
  <c r="Z8" i="50"/>
  <c r="AC13" i="50"/>
  <c r="Z16" i="50"/>
  <c r="Z15" i="50"/>
  <c r="AC10" i="50"/>
  <c r="Z11" i="50"/>
  <c r="AE5" i="48"/>
  <c r="AE6" i="48"/>
  <c r="AB7" i="48"/>
  <c r="AE7" i="47"/>
  <c r="AE5" i="45"/>
  <c r="AD14" i="43"/>
  <c r="AB9" i="43"/>
  <c r="AB10" i="43"/>
  <c r="AB14" i="43"/>
  <c r="AE10" i="43"/>
  <c r="AE11" i="43"/>
  <c r="AE12" i="43"/>
  <c r="AC14" i="43"/>
  <c r="AC13" i="43"/>
  <c r="AD13" i="43" s="1"/>
  <c r="AC12" i="43"/>
  <c r="AD12" i="43" s="1"/>
  <c r="AC11" i="43"/>
  <c r="AD11" i="43" s="1"/>
  <c r="AC10" i="43"/>
  <c r="AD10" i="43" s="1"/>
  <c r="AC9" i="43"/>
  <c r="AD9" i="43" s="1"/>
  <c r="AC8" i="43"/>
  <c r="AD8" i="43" s="1"/>
  <c r="AC7" i="43"/>
  <c r="AD7" i="43" s="1"/>
  <c r="AC6" i="43"/>
  <c r="AD6" i="43" s="1"/>
  <c r="AC5" i="43"/>
  <c r="AD5" i="43" s="1"/>
  <c r="AE14" i="43"/>
  <c r="AA13" i="43"/>
  <c r="AE13" i="43" s="1"/>
  <c r="AA12" i="43"/>
  <c r="AB12" i="43" s="1"/>
  <c r="AA11" i="43"/>
  <c r="AB11" i="43" s="1"/>
  <c r="AA10" i="43"/>
  <c r="AA9" i="43"/>
  <c r="AA8" i="43"/>
  <c r="AE8" i="43" s="1"/>
  <c r="AA7" i="43"/>
  <c r="AA6" i="43"/>
  <c r="AE6" i="43" s="1"/>
  <c r="AA5" i="43"/>
  <c r="H671" i="35"/>
  <c r="E671" i="35"/>
  <c r="C671" i="35"/>
  <c r="C672" i="35" s="1"/>
  <c r="F64" i="40"/>
  <c r="H64" i="40"/>
  <c r="H69" i="40"/>
  <c r="H71" i="40"/>
  <c r="D54" i="40"/>
  <c r="E54" i="40"/>
  <c r="F54" i="40"/>
  <c r="H54" i="40"/>
  <c r="C54" i="40"/>
  <c r="H68" i="40"/>
  <c r="D40" i="40"/>
  <c r="E40" i="40"/>
  <c r="F40" i="40"/>
  <c r="H40" i="40"/>
  <c r="C40" i="40"/>
  <c r="H72" i="40" l="1"/>
  <c r="G64" i="40"/>
  <c r="G54" i="40"/>
  <c r="I54" i="40"/>
  <c r="AB8" i="43"/>
  <c r="AE5" i="43"/>
  <c r="AE7" i="43"/>
  <c r="AB7" i="43"/>
  <c r="AE9" i="43"/>
  <c r="AB6" i="43"/>
  <c r="AB5" i="43"/>
  <c r="AB13" i="43"/>
  <c r="I64" i="40"/>
  <c r="I32" i="40"/>
  <c r="I40" i="40"/>
  <c r="G40" i="40"/>
  <c r="D260" i="38" l="1"/>
  <c r="E260" i="38"/>
  <c r="F260" i="38"/>
  <c r="H260" i="38"/>
  <c r="R272" i="38"/>
  <c r="N272" i="38"/>
  <c r="O272" i="38"/>
  <c r="P272" i="38"/>
  <c r="M272" i="38"/>
  <c r="N290" i="38"/>
  <c r="O290" i="38"/>
  <c r="P290" i="38"/>
  <c r="R290" i="38"/>
  <c r="M290" i="38"/>
  <c r="N219" i="38"/>
  <c r="O219" i="38"/>
  <c r="P219" i="38"/>
  <c r="R219" i="38"/>
  <c r="M219" i="38"/>
  <c r="N177" i="38"/>
  <c r="O177" i="38"/>
  <c r="P177" i="38"/>
  <c r="R177" i="38"/>
  <c r="M177" i="38"/>
  <c r="N152" i="38"/>
  <c r="O152" i="38"/>
  <c r="P152" i="38"/>
  <c r="R152" i="38"/>
  <c r="M152" i="38"/>
  <c r="N78" i="38"/>
  <c r="O78" i="38"/>
  <c r="P78" i="38"/>
  <c r="R78" i="38"/>
  <c r="M78" i="38"/>
  <c r="N48" i="38"/>
  <c r="O48" i="38"/>
  <c r="P48" i="38"/>
  <c r="R48" i="38"/>
  <c r="M48" i="38"/>
  <c r="H356" i="38"/>
  <c r="I356" i="38" s="1"/>
  <c r="D321" i="38"/>
  <c r="E321" i="38"/>
  <c r="F321" i="38"/>
  <c r="H321" i="38"/>
  <c r="D306" i="38"/>
  <c r="E306" i="38"/>
  <c r="F306" i="38"/>
  <c r="H306" i="38"/>
  <c r="D250" i="38"/>
  <c r="E250" i="38"/>
  <c r="F250" i="38"/>
  <c r="H250" i="38"/>
  <c r="D203" i="38"/>
  <c r="E203" i="38"/>
  <c r="F203" i="38"/>
  <c r="H203" i="38"/>
  <c r="H34" i="38"/>
  <c r="E34" i="38"/>
  <c r="F34" i="38"/>
  <c r="Z24" i="36"/>
  <c r="AA24" i="36" s="1"/>
  <c r="Z23" i="36"/>
  <c r="AA23" i="36" s="1"/>
  <c r="AD473" i="36"/>
  <c r="AB412" i="36"/>
  <c r="AC412" i="36" s="1"/>
  <c r="Z412" i="36"/>
  <c r="AB466" i="36"/>
  <c r="AC466" i="36" s="1"/>
  <c r="Z466" i="36"/>
  <c r="AA466" i="36" s="1"/>
  <c r="AB431" i="36"/>
  <c r="AC431" i="36" s="1"/>
  <c r="Z431" i="36"/>
  <c r="AA431" i="36" s="1"/>
  <c r="AB406" i="36"/>
  <c r="AC406" i="36" s="1"/>
  <c r="Z406" i="36"/>
  <c r="AB475" i="36"/>
  <c r="Z475" i="36"/>
  <c r="AA475" i="36" s="1"/>
  <c r="AB255" i="36"/>
  <c r="AC255" i="36" s="1"/>
  <c r="Z255" i="36"/>
  <c r="AB329" i="36"/>
  <c r="AC329" i="36" s="1"/>
  <c r="Z329" i="36"/>
  <c r="AB330" i="36"/>
  <c r="AC330" i="36" s="1"/>
  <c r="Z330" i="36"/>
  <c r="AA330" i="36" s="1"/>
  <c r="AB340" i="36"/>
  <c r="AC340" i="36" s="1"/>
  <c r="Z340" i="36"/>
  <c r="AB173" i="36"/>
  <c r="Z173" i="36"/>
  <c r="AA173" i="36" s="1"/>
  <c r="AB181" i="36"/>
  <c r="AC181" i="36" s="1"/>
  <c r="Z181" i="36"/>
  <c r="AB208" i="36"/>
  <c r="AC208" i="36" s="1"/>
  <c r="Z208" i="36"/>
  <c r="AB119" i="36"/>
  <c r="AC119" i="36" s="1"/>
  <c r="Z119" i="36"/>
  <c r="AB152" i="36"/>
  <c r="AC152" i="36" s="1"/>
  <c r="Z152" i="36"/>
  <c r="AB60" i="36"/>
  <c r="AC60" i="36" s="1"/>
  <c r="Z60" i="36"/>
  <c r="AA60" i="36" s="1"/>
  <c r="AB87" i="36"/>
  <c r="AC87" i="36" s="1"/>
  <c r="Z87" i="36"/>
  <c r="AB39" i="36"/>
  <c r="Z39" i="36"/>
  <c r="AA39" i="36" s="1"/>
  <c r="AB18" i="36"/>
  <c r="AC18" i="36" s="1"/>
  <c r="Z18" i="36"/>
  <c r="AB414" i="36"/>
  <c r="AC414" i="36" s="1"/>
  <c r="Z414" i="36"/>
  <c r="AB454" i="36"/>
  <c r="AC454" i="36" s="1"/>
  <c r="Z454" i="36"/>
  <c r="AB378" i="36"/>
  <c r="AC378" i="36" s="1"/>
  <c r="Z378" i="36"/>
  <c r="AB409" i="36"/>
  <c r="AC409" i="36" s="1"/>
  <c r="Z409" i="36"/>
  <c r="AA409" i="36" s="1"/>
  <c r="AB456" i="36"/>
  <c r="Z456" i="36"/>
  <c r="AA456" i="36" s="1"/>
  <c r="AB452" i="36"/>
  <c r="AC452" i="36" s="1"/>
  <c r="Z452" i="36"/>
  <c r="AB341" i="36"/>
  <c r="AC341" i="36" s="1"/>
  <c r="Z341" i="36"/>
  <c r="AA341" i="36" s="1"/>
  <c r="AB257" i="36"/>
  <c r="AC257" i="36" s="1"/>
  <c r="Z257" i="36"/>
  <c r="AA257" i="36" s="1"/>
  <c r="AB331" i="36"/>
  <c r="AC331" i="36" s="1"/>
  <c r="Z331" i="36"/>
  <c r="AB236" i="36"/>
  <c r="Z236" i="36"/>
  <c r="AA236" i="36" s="1"/>
  <c r="AB229" i="36"/>
  <c r="AC229" i="36" s="1"/>
  <c r="Z229" i="36"/>
  <c r="AB198" i="36"/>
  <c r="AC198" i="36" s="1"/>
  <c r="Z198" i="36"/>
  <c r="AA198" i="36" s="1"/>
  <c r="AB136" i="36"/>
  <c r="AC136" i="36" s="1"/>
  <c r="Z136" i="36"/>
  <c r="AB97" i="36"/>
  <c r="AC97" i="36" s="1"/>
  <c r="Z97" i="36"/>
  <c r="AB128" i="36"/>
  <c r="AC128" i="36" s="1"/>
  <c r="Z128" i="36"/>
  <c r="AA128" i="36" s="1"/>
  <c r="AB67" i="36"/>
  <c r="AC67" i="36" s="1"/>
  <c r="Z67" i="36"/>
  <c r="AA67" i="36" s="1"/>
  <c r="AB80" i="36"/>
  <c r="Z80" i="36"/>
  <c r="AA80" i="36" s="1"/>
  <c r="AB40" i="36"/>
  <c r="AC40" i="36" s="1"/>
  <c r="Z40" i="36"/>
  <c r="AB25" i="36"/>
  <c r="AC25" i="36" s="1"/>
  <c r="Z25" i="36"/>
  <c r="AB464" i="36"/>
  <c r="AC464" i="36" s="1"/>
  <c r="Z464" i="36"/>
  <c r="AB474" i="36"/>
  <c r="AC474" i="36" s="1"/>
  <c r="Z474" i="36"/>
  <c r="AB383" i="36"/>
  <c r="AC383" i="36" s="1"/>
  <c r="Z383" i="36"/>
  <c r="AB462" i="36"/>
  <c r="AC462" i="36" s="1"/>
  <c r="Z462" i="36"/>
  <c r="AA462" i="36" s="1"/>
  <c r="AB453" i="36"/>
  <c r="Z453" i="36"/>
  <c r="AA453" i="36" s="1"/>
  <c r="AB308" i="36"/>
  <c r="AC308" i="36" s="1"/>
  <c r="Z308" i="36"/>
  <c r="AA308" i="36" s="1"/>
  <c r="AB323" i="36"/>
  <c r="AC323" i="36" s="1"/>
  <c r="Z323" i="36"/>
  <c r="AB278" i="36"/>
  <c r="AC278" i="36" s="1"/>
  <c r="Z278" i="36"/>
  <c r="AA278" i="36" s="1"/>
  <c r="AB334" i="36"/>
  <c r="AC334" i="36" s="1"/>
  <c r="Z334" i="36"/>
  <c r="AB318" i="36"/>
  <c r="AC318" i="36" s="1"/>
  <c r="Z318" i="36"/>
  <c r="AA318" i="36" s="1"/>
  <c r="AB339" i="36"/>
  <c r="AC339" i="36" s="1"/>
  <c r="Z339" i="36"/>
  <c r="AA339" i="36" s="1"/>
  <c r="AB311" i="36"/>
  <c r="AC311" i="36" s="1"/>
  <c r="Z311" i="36"/>
  <c r="AB226" i="36"/>
  <c r="AC226" i="36" s="1"/>
  <c r="Z226" i="36"/>
  <c r="AB167" i="36"/>
  <c r="AC167" i="36" s="1"/>
  <c r="Z167" i="36"/>
  <c r="AB190" i="36"/>
  <c r="AC190" i="36" s="1"/>
  <c r="Z190" i="36"/>
  <c r="AB122" i="36"/>
  <c r="AC122" i="36" s="1"/>
  <c r="Z122" i="36"/>
  <c r="AB106" i="36"/>
  <c r="Z106" i="36"/>
  <c r="AA106" i="36" s="1"/>
  <c r="AB133" i="36"/>
  <c r="AC133" i="36" s="1"/>
  <c r="Z133" i="36"/>
  <c r="AB71" i="36"/>
  <c r="AC71" i="36" s="1"/>
  <c r="Z71" i="36"/>
  <c r="AB69" i="36"/>
  <c r="AC69" i="36" s="1"/>
  <c r="Z69" i="36"/>
  <c r="AA69" i="36" s="1"/>
  <c r="AB32" i="36"/>
  <c r="AC32" i="36" s="1"/>
  <c r="Z32" i="36"/>
  <c r="AB17" i="36"/>
  <c r="AC17" i="36" s="1"/>
  <c r="Z17" i="36"/>
  <c r="AA17" i="36" s="1"/>
  <c r="AC408" i="36"/>
  <c r="Z408" i="36"/>
  <c r="AA408" i="36" s="1"/>
  <c r="AC473" i="36"/>
  <c r="AA473" i="36"/>
  <c r="AC382" i="36"/>
  <c r="Z382" i="36"/>
  <c r="AA382" i="36" s="1"/>
  <c r="AC435" i="36"/>
  <c r="Z435" i="36"/>
  <c r="AD435" i="36" s="1"/>
  <c r="AC390" i="36"/>
  <c r="Z390" i="36"/>
  <c r="AA390" i="36" s="1"/>
  <c r="AC460" i="36"/>
  <c r="Z460" i="36"/>
  <c r="AA460" i="36" s="1"/>
  <c r="AC393" i="36"/>
  <c r="Z393" i="36"/>
  <c r="AA393" i="36" s="1"/>
  <c r="AB326" i="36"/>
  <c r="AC326" i="36" s="1"/>
  <c r="Z326" i="36"/>
  <c r="AB347" i="36"/>
  <c r="AC347" i="36" s="1"/>
  <c r="Z347" i="36"/>
  <c r="AB310" i="36"/>
  <c r="AC310" i="36" s="1"/>
  <c r="Z310" i="36"/>
  <c r="AA310" i="36" s="1"/>
  <c r="AB260" i="36"/>
  <c r="Z260" i="36"/>
  <c r="AA260" i="36" s="1"/>
  <c r="AB302" i="36"/>
  <c r="AC302" i="36" s="1"/>
  <c r="Z302" i="36"/>
  <c r="AA302" i="36" s="1"/>
  <c r="AB288" i="36"/>
  <c r="AC288" i="36" s="1"/>
  <c r="Z288" i="36"/>
  <c r="AA288" i="36" s="1"/>
  <c r="AB223" i="36"/>
  <c r="AC223" i="36" s="1"/>
  <c r="Z223" i="36"/>
  <c r="AB199" i="36"/>
  <c r="AC199" i="36" s="1"/>
  <c r="Z199" i="36"/>
  <c r="AA199" i="36" s="1"/>
  <c r="AB211" i="36"/>
  <c r="AC211" i="36" s="1"/>
  <c r="Z211" i="36"/>
  <c r="AA211" i="36" s="1"/>
  <c r="AB200" i="36"/>
  <c r="AC200" i="36" s="1"/>
  <c r="Z200" i="36"/>
  <c r="AA200" i="36" s="1"/>
  <c r="AB197" i="36"/>
  <c r="Z197" i="36"/>
  <c r="AA197" i="36" s="1"/>
  <c r="AB124" i="36"/>
  <c r="AC124" i="36" s="1"/>
  <c r="Z124" i="36"/>
  <c r="AB142" i="36"/>
  <c r="AC142" i="36" s="1"/>
  <c r="Z142" i="36"/>
  <c r="AB112" i="36"/>
  <c r="AC112" i="36" s="1"/>
  <c r="Z112" i="36"/>
  <c r="AA112" i="36" s="1"/>
  <c r="AB78" i="36"/>
  <c r="AC78" i="36" s="1"/>
  <c r="Z78" i="36"/>
  <c r="AA78" i="36" s="1"/>
  <c r="AB81" i="36"/>
  <c r="Z81" i="36"/>
  <c r="AA81" i="36" s="1"/>
  <c r="AB43" i="36"/>
  <c r="Z43" i="36"/>
  <c r="AA43" i="36" s="1"/>
  <c r="AB53" i="36"/>
  <c r="AC53" i="36" s="1"/>
  <c r="Z53" i="36"/>
  <c r="AA53" i="36" s="1"/>
  <c r="AB8" i="36"/>
  <c r="AC8" i="36" s="1"/>
  <c r="Z8" i="36"/>
  <c r="AB448" i="36"/>
  <c r="AC448" i="36" s="1"/>
  <c r="Z448" i="36"/>
  <c r="AB389" i="36"/>
  <c r="AC389" i="36" s="1"/>
  <c r="Z389" i="36"/>
  <c r="AB392" i="36"/>
  <c r="AC392" i="36" s="1"/>
  <c r="Z392" i="36"/>
  <c r="AA392" i="36" s="1"/>
  <c r="AB424" i="36"/>
  <c r="AC424" i="36" s="1"/>
  <c r="Z424" i="36"/>
  <c r="AB459" i="36"/>
  <c r="Z459" i="36"/>
  <c r="AA459" i="36" s="1"/>
  <c r="AB455" i="36"/>
  <c r="AC455" i="36" s="1"/>
  <c r="Z455" i="36"/>
  <c r="AA455" i="36" s="1"/>
  <c r="AB343" i="36"/>
  <c r="AC343" i="36" s="1"/>
  <c r="Z343" i="36"/>
  <c r="AB322" i="36"/>
  <c r="AC322" i="36" s="1"/>
  <c r="Z322" i="36"/>
  <c r="AA322" i="36" s="1"/>
  <c r="AB316" i="36"/>
  <c r="AC316" i="36" s="1"/>
  <c r="Z316" i="36"/>
  <c r="AB291" i="36"/>
  <c r="Z291" i="36"/>
  <c r="AA291" i="36" s="1"/>
  <c r="AB296" i="36"/>
  <c r="AC296" i="36" s="1"/>
  <c r="Z296" i="36"/>
  <c r="AB338" i="36"/>
  <c r="AC338" i="36" s="1"/>
  <c r="Z338" i="36"/>
  <c r="AB175" i="36"/>
  <c r="AC175" i="36" s="1"/>
  <c r="Z175" i="36"/>
  <c r="AB205" i="36"/>
  <c r="AC205" i="36" s="1"/>
  <c r="Z205" i="36"/>
  <c r="AA205" i="36" s="1"/>
  <c r="AB166" i="36"/>
  <c r="AC166" i="36" s="1"/>
  <c r="Z166" i="36"/>
  <c r="AA166" i="36" s="1"/>
  <c r="AB196" i="36"/>
  <c r="AC196" i="36" s="1"/>
  <c r="Z196" i="36"/>
  <c r="AB231" i="36"/>
  <c r="AC231" i="36" s="1"/>
  <c r="Z231" i="36"/>
  <c r="AA231" i="36" s="1"/>
  <c r="AB135" i="36"/>
  <c r="AC135" i="36" s="1"/>
  <c r="Z135" i="36"/>
  <c r="AA135" i="36" s="1"/>
  <c r="AB111" i="36"/>
  <c r="AC111" i="36" s="1"/>
  <c r="Z111" i="36"/>
  <c r="AB70" i="36"/>
  <c r="AC70" i="36" s="1"/>
  <c r="Z70" i="36"/>
  <c r="AA70" i="36" s="1"/>
  <c r="AB73" i="36"/>
  <c r="AC73" i="36" s="1"/>
  <c r="Z73" i="36"/>
  <c r="AB77" i="36"/>
  <c r="Z77" i="36"/>
  <c r="AA77" i="36" s="1"/>
  <c r="AB46" i="36"/>
  <c r="AC46" i="36" s="1"/>
  <c r="Z46" i="36"/>
  <c r="AB7" i="36"/>
  <c r="AC7" i="36" s="1"/>
  <c r="Z7" i="36"/>
  <c r="AB447" i="36"/>
  <c r="AC447" i="36" s="1"/>
  <c r="Z447" i="36"/>
  <c r="AB423" i="36"/>
  <c r="AC423" i="36" s="1"/>
  <c r="Z423" i="36"/>
  <c r="AA423" i="36" s="1"/>
  <c r="AB400" i="36"/>
  <c r="AC400" i="36" s="1"/>
  <c r="Z400" i="36"/>
  <c r="AA400" i="36" s="1"/>
  <c r="AB403" i="36"/>
  <c r="AC403" i="36" s="1"/>
  <c r="Z403" i="36"/>
  <c r="AA403" i="36" s="1"/>
  <c r="AB417" i="36"/>
  <c r="Z417" i="36"/>
  <c r="AA417" i="36" s="1"/>
  <c r="AB433" i="36"/>
  <c r="AC433" i="36" s="1"/>
  <c r="Z433" i="36"/>
  <c r="AA433" i="36" s="1"/>
  <c r="AC277" i="36"/>
  <c r="AB277" i="36"/>
  <c r="AA277" i="36"/>
  <c r="Z277" i="36"/>
  <c r="AC284" i="36"/>
  <c r="AB284" i="36"/>
  <c r="AA284" i="36"/>
  <c r="Z284" i="36"/>
  <c r="AC321" i="36"/>
  <c r="AB321" i="36"/>
  <c r="AA321" i="36"/>
  <c r="Z321" i="36"/>
  <c r="AC315" i="36"/>
  <c r="AB315" i="36"/>
  <c r="AA315" i="36"/>
  <c r="Z315" i="36"/>
  <c r="AC353" i="36"/>
  <c r="AB353" i="36"/>
  <c r="AA353" i="36"/>
  <c r="Z353" i="36"/>
  <c r="AC267" i="36"/>
  <c r="AB267" i="36"/>
  <c r="AA267" i="36"/>
  <c r="Z267" i="36"/>
  <c r="AC346" i="36"/>
  <c r="AB346" i="36"/>
  <c r="AA346" i="36"/>
  <c r="Z346" i="36"/>
  <c r="AC342" i="36"/>
  <c r="AB342" i="36"/>
  <c r="AA342" i="36"/>
  <c r="Z342" i="36"/>
  <c r="AB225" i="36"/>
  <c r="AC225" i="36" s="1"/>
  <c r="Z225" i="36"/>
  <c r="AA225" i="36" s="1"/>
  <c r="AB99" i="36"/>
  <c r="AC99" i="36" s="1"/>
  <c r="Z99" i="36"/>
  <c r="AA99" i="36" s="1"/>
  <c r="AB193" i="36"/>
  <c r="AC193" i="36" s="1"/>
  <c r="Z193" i="36"/>
  <c r="AA193" i="36" s="1"/>
  <c r="AB147" i="36"/>
  <c r="AC147" i="36" s="1"/>
  <c r="Z147" i="36"/>
  <c r="AB118" i="36"/>
  <c r="AC118" i="36" s="1"/>
  <c r="Z118" i="36"/>
  <c r="AB134" i="36"/>
  <c r="AC134" i="36" s="1"/>
  <c r="Z134" i="36"/>
  <c r="AA134" i="36" s="1"/>
  <c r="AB110" i="36"/>
  <c r="AC110" i="36" s="1"/>
  <c r="Z110" i="36"/>
  <c r="AB74" i="36"/>
  <c r="Z74" i="36"/>
  <c r="AA74" i="36" s="1"/>
  <c r="AC48" i="36"/>
  <c r="AB36" i="36"/>
  <c r="AC36" i="36" s="1"/>
  <c r="Z36" i="36"/>
  <c r="AC6" i="36"/>
  <c r="AF5" i="18"/>
  <c r="AD5" i="18"/>
  <c r="AE5" i="18" s="1"/>
  <c r="AB5" i="18"/>
  <c r="AC5" i="18" s="1"/>
  <c r="AB422" i="36"/>
  <c r="AC422" i="36" s="1"/>
  <c r="Z422" i="36"/>
  <c r="AB399" i="36"/>
  <c r="AC399" i="36" s="1"/>
  <c r="Z399" i="36"/>
  <c r="AA399" i="36" s="1"/>
  <c r="AB416" i="36"/>
  <c r="AC416" i="36" s="1"/>
  <c r="Z416" i="36"/>
  <c r="AA416" i="36" s="1"/>
  <c r="AB458" i="36"/>
  <c r="AC458" i="36" s="1"/>
  <c r="Z458" i="36"/>
  <c r="AB373" i="36"/>
  <c r="Z373" i="36"/>
  <c r="AA373" i="36" s="1"/>
  <c r="AB410" i="36"/>
  <c r="AC410" i="36" s="1"/>
  <c r="Z410" i="36"/>
  <c r="AB295" i="36"/>
  <c r="AC295" i="36" s="1"/>
  <c r="Z295" i="36"/>
  <c r="AA295" i="36" s="1"/>
  <c r="AB345" i="36"/>
  <c r="AC345" i="36" s="1"/>
  <c r="Z345" i="36"/>
  <c r="AA345" i="36" s="1"/>
  <c r="AB314" i="36"/>
  <c r="Z314" i="36"/>
  <c r="AA314" i="36" s="1"/>
  <c r="AB266" i="36"/>
  <c r="Z266" i="36"/>
  <c r="AA266" i="36" s="1"/>
  <c r="AB307" i="36"/>
  <c r="AC307" i="36" s="1"/>
  <c r="Z307" i="36"/>
  <c r="AA307" i="36" s="1"/>
  <c r="AB325" i="36"/>
  <c r="AC325" i="36" s="1"/>
  <c r="Z325" i="36"/>
  <c r="AB258" i="36"/>
  <c r="AC258" i="36" s="1"/>
  <c r="Z258" i="36"/>
  <c r="AB230" i="36"/>
  <c r="AC230" i="36" s="1"/>
  <c r="Z230" i="36"/>
  <c r="AA230" i="36" s="1"/>
  <c r="AB218" i="36"/>
  <c r="AC218" i="36" s="1"/>
  <c r="Z218" i="36"/>
  <c r="AA218" i="36" s="1"/>
  <c r="AB210" i="36"/>
  <c r="AC210" i="36" s="1"/>
  <c r="Z210" i="36"/>
  <c r="AB150" i="36"/>
  <c r="Z150" i="36"/>
  <c r="AA150" i="36" s="1"/>
  <c r="AB109" i="36"/>
  <c r="AC109" i="36" s="1"/>
  <c r="Z109" i="36"/>
  <c r="AB130" i="36"/>
  <c r="AC130" i="36" s="1"/>
  <c r="Z130" i="36"/>
  <c r="AA130" i="36" s="1"/>
  <c r="AB139" i="36"/>
  <c r="AC139" i="36" s="1"/>
  <c r="Z139" i="36"/>
  <c r="AA139" i="36" s="1"/>
  <c r="AB65" i="36"/>
  <c r="Z65" i="36"/>
  <c r="AA65" i="36" s="1"/>
  <c r="AB76" i="36"/>
  <c r="AC76" i="36" s="1"/>
  <c r="Z76" i="36"/>
  <c r="AA76" i="36" s="1"/>
  <c r="AB63" i="36"/>
  <c r="AC63" i="36" s="1"/>
  <c r="Z63" i="36"/>
  <c r="AA63" i="36" s="1"/>
  <c r="AB52" i="36"/>
  <c r="AC52" i="36" s="1"/>
  <c r="Z52" i="36"/>
  <c r="AB14" i="36"/>
  <c r="AC14" i="36" s="1"/>
  <c r="Z14" i="36"/>
  <c r="AB411" i="36"/>
  <c r="AC411" i="36" s="1"/>
  <c r="Z411" i="36"/>
  <c r="AB396" i="36"/>
  <c r="AC396" i="36" s="1"/>
  <c r="Z396" i="36"/>
  <c r="AB421" i="36"/>
  <c r="AC421" i="36" s="1"/>
  <c r="Z421" i="36"/>
  <c r="AA421" i="36" s="1"/>
  <c r="AB463" i="36"/>
  <c r="AC463" i="36" s="1"/>
  <c r="Z463" i="36"/>
  <c r="AA463" i="36" s="1"/>
  <c r="AB443" i="36"/>
  <c r="Z443" i="36"/>
  <c r="AA443" i="36" s="1"/>
  <c r="AB430" i="36"/>
  <c r="AC430" i="36" s="1"/>
  <c r="Z430" i="36"/>
  <c r="AB294" i="36"/>
  <c r="AC294" i="36" s="1"/>
  <c r="Z294" i="36"/>
  <c r="AB352" i="36"/>
  <c r="AC352" i="36" s="1"/>
  <c r="Z352" i="36"/>
  <c r="AA352" i="36" s="1"/>
  <c r="AB328" i="36"/>
  <c r="AC328" i="36" s="1"/>
  <c r="Z328" i="36"/>
  <c r="AB262" i="36"/>
  <c r="Z262" i="36"/>
  <c r="AA262" i="36" s="1"/>
  <c r="AB265" i="36"/>
  <c r="AC265" i="36" s="1"/>
  <c r="Z265" i="36"/>
  <c r="AA265" i="36" s="1"/>
  <c r="AB355" i="36"/>
  <c r="AC355" i="36" s="1"/>
  <c r="Z355" i="36"/>
  <c r="AB164" i="36"/>
  <c r="AC164" i="36" s="1"/>
  <c r="Z164" i="36"/>
  <c r="AD164" i="36" s="1"/>
  <c r="AB186" i="36"/>
  <c r="AC186" i="36" s="1"/>
  <c r="Z186" i="36"/>
  <c r="AA186" i="36" s="1"/>
  <c r="AB227" i="36"/>
  <c r="AC227" i="36" s="1"/>
  <c r="Z227" i="36"/>
  <c r="AA227" i="36" s="1"/>
  <c r="AB105" i="36"/>
  <c r="AC105" i="36" s="1"/>
  <c r="Z105" i="36"/>
  <c r="AB141" i="36"/>
  <c r="AC141" i="36" s="1"/>
  <c r="Z141" i="36"/>
  <c r="AA141" i="36" s="1"/>
  <c r="AB129" i="36"/>
  <c r="AC129" i="36" s="1"/>
  <c r="Z129" i="36"/>
  <c r="AB144" i="36"/>
  <c r="AC144" i="36" s="1"/>
  <c r="Z144" i="36"/>
  <c r="AB83" i="36"/>
  <c r="AC83" i="36" s="1"/>
  <c r="Z83" i="36"/>
  <c r="AA83" i="36" s="1"/>
  <c r="AB45" i="36"/>
  <c r="AC45" i="36" s="1"/>
  <c r="Z45" i="36"/>
  <c r="AB34" i="36"/>
  <c r="AC34" i="36" s="1"/>
  <c r="Z34" i="36"/>
  <c r="AA34" i="36" s="1"/>
  <c r="AB24" i="36"/>
  <c r="AC24" i="36" s="1"/>
  <c r="AB407" i="36"/>
  <c r="AC407" i="36" s="1"/>
  <c r="Z407" i="36"/>
  <c r="AB402" i="36"/>
  <c r="AC402" i="36" s="1"/>
  <c r="Z402" i="36"/>
  <c r="AB472" i="36"/>
  <c r="AC472" i="36" s="1"/>
  <c r="Z472" i="36"/>
  <c r="AA472" i="36" s="1"/>
  <c r="AB415" i="36"/>
  <c r="AC415" i="36" s="1"/>
  <c r="Z415" i="36"/>
  <c r="AA415" i="36" s="1"/>
  <c r="AB450" i="36"/>
  <c r="Z450" i="36"/>
  <c r="AA450" i="36" s="1"/>
  <c r="AB420" i="36"/>
  <c r="AC420" i="36" s="1"/>
  <c r="Z420" i="36"/>
  <c r="AB259" i="36"/>
  <c r="AC259" i="36" s="1"/>
  <c r="Z259" i="36"/>
  <c r="AB283" i="36"/>
  <c r="AC283" i="36" s="1"/>
  <c r="Z283" i="36"/>
  <c r="AA283" i="36" s="1"/>
  <c r="AB344" i="36"/>
  <c r="AC344" i="36" s="1"/>
  <c r="Z344" i="36"/>
  <c r="AB276" i="36"/>
  <c r="AC276" i="36" s="1"/>
  <c r="Z276" i="36"/>
  <c r="AA276" i="36" s="1"/>
  <c r="AB209" i="36"/>
  <c r="AC209" i="36" s="1"/>
  <c r="Z209" i="36"/>
  <c r="AB170" i="36"/>
  <c r="AC170" i="36" s="1"/>
  <c r="Z170" i="36"/>
  <c r="AB174" i="36"/>
  <c r="AC174" i="36" s="1"/>
  <c r="Z174" i="36"/>
  <c r="AB203" i="36"/>
  <c r="AC203" i="36" s="1"/>
  <c r="Z203" i="36"/>
  <c r="AB215" i="36"/>
  <c r="AC215" i="36" s="1"/>
  <c r="Z215" i="36"/>
  <c r="AA215" i="36" s="1"/>
  <c r="AB143" i="36"/>
  <c r="AC143" i="36" s="1"/>
  <c r="Z143" i="36"/>
  <c r="AB121" i="36"/>
  <c r="AC121" i="36" s="1"/>
  <c r="Z121" i="36"/>
  <c r="AA121" i="36" s="1"/>
  <c r="AB85" i="36"/>
  <c r="AC85" i="36" s="1"/>
  <c r="Z85" i="36"/>
  <c r="AA85" i="36" s="1"/>
  <c r="AB68" i="36"/>
  <c r="AC68" i="36" s="1"/>
  <c r="Z68" i="36"/>
  <c r="Z92" i="36"/>
  <c r="AA92" i="36" s="1"/>
  <c r="E92" i="36"/>
  <c r="AB92" i="36" s="1"/>
  <c r="AB47" i="36"/>
  <c r="AC47" i="36" s="1"/>
  <c r="Z47" i="36"/>
  <c r="AB23" i="36"/>
  <c r="AB425" i="36"/>
  <c r="AC425" i="36" s="1"/>
  <c r="Z425" i="36"/>
  <c r="AB471" i="36"/>
  <c r="AC471" i="36" s="1"/>
  <c r="Z471" i="36"/>
  <c r="AB449" i="36"/>
  <c r="Z449" i="36"/>
  <c r="AA449" i="36" s="1"/>
  <c r="AB461" i="36"/>
  <c r="AC461" i="36" s="1"/>
  <c r="Z461" i="36"/>
  <c r="AB432" i="36"/>
  <c r="Z432" i="36"/>
  <c r="AA432" i="36" s="1"/>
  <c r="AB297" i="36"/>
  <c r="AC297" i="36" s="1"/>
  <c r="Z297" i="36"/>
  <c r="AB282" i="36"/>
  <c r="AC282" i="36" s="1"/>
  <c r="Z282" i="36"/>
  <c r="AB320" i="36"/>
  <c r="AC320" i="36" s="1"/>
  <c r="Z320" i="36"/>
  <c r="AA320" i="36" s="1"/>
  <c r="AB268" i="36"/>
  <c r="AC268" i="36" s="1"/>
  <c r="Z268" i="36"/>
  <c r="AB313" i="36"/>
  <c r="Z313" i="36"/>
  <c r="AA313" i="36" s="1"/>
  <c r="AB289" i="36"/>
  <c r="AC289" i="36" s="1"/>
  <c r="Z289" i="36"/>
  <c r="AD289" i="36" s="1"/>
  <c r="AB163" i="36"/>
  <c r="AC163" i="36" s="1"/>
  <c r="Z163" i="36"/>
  <c r="AB214" i="36"/>
  <c r="AC214" i="36" s="1"/>
  <c r="Z214" i="36"/>
  <c r="AB235" i="36"/>
  <c r="AC235" i="36" s="1"/>
  <c r="Z235" i="36"/>
  <c r="AB169" i="36"/>
  <c r="AC169" i="36" s="1"/>
  <c r="Z169" i="36"/>
  <c r="AA169" i="36" s="1"/>
  <c r="AB115" i="36"/>
  <c r="AC115" i="36" s="1"/>
  <c r="Z115" i="36"/>
  <c r="AB125" i="36"/>
  <c r="Z125" i="36"/>
  <c r="AA125" i="36" s="1"/>
  <c r="AB62" i="36"/>
  <c r="AC62" i="36" s="1"/>
  <c r="Z62" i="36"/>
  <c r="AB79" i="36"/>
  <c r="AC79" i="36" s="1"/>
  <c r="Z79" i="36"/>
  <c r="AB51" i="36"/>
  <c r="AC51" i="36" s="1"/>
  <c r="Z51" i="36"/>
  <c r="AA51" i="36" s="1"/>
  <c r="AB5" i="36"/>
  <c r="AC5" i="36" s="1"/>
  <c r="Z5" i="36"/>
  <c r="AB370" i="36"/>
  <c r="AC370" i="36" s="1"/>
  <c r="Z370" i="36"/>
  <c r="AB372" i="36"/>
  <c r="AC372" i="36" s="1"/>
  <c r="Z372" i="36"/>
  <c r="AA372" i="36" s="1"/>
  <c r="AB429" i="36"/>
  <c r="AC429" i="36" s="1"/>
  <c r="Z429" i="36"/>
  <c r="AA429" i="36" s="1"/>
  <c r="AB419" i="36"/>
  <c r="AC419" i="36" s="1"/>
  <c r="Z419" i="36"/>
  <c r="AB381" i="36"/>
  <c r="AC381" i="36" s="1"/>
  <c r="Z381" i="36"/>
  <c r="AA381" i="36" s="1"/>
  <c r="AB442" i="36"/>
  <c r="AC442" i="36" s="1"/>
  <c r="Z442" i="36"/>
  <c r="AB301" i="36"/>
  <c r="AC301" i="36" s="1"/>
  <c r="Z301" i="36"/>
  <c r="AB275" i="36"/>
  <c r="AC275" i="36" s="1"/>
  <c r="Z275" i="36"/>
  <c r="AA275" i="36" s="1"/>
  <c r="AB317" i="36"/>
  <c r="AC317" i="36" s="1"/>
  <c r="Z317" i="36"/>
  <c r="AA317" i="36" s="1"/>
  <c r="AB349" i="36"/>
  <c r="Z349" i="36"/>
  <c r="AA349" i="36" s="1"/>
  <c r="AB195" i="36"/>
  <c r="AC195" i="36" s="1"/>
  <c r="Z195" i="36"/>
  <c r="AB213" i="36"/>
  <c r="AC213" i="36" s="1"/>
  <c r="Z213" i="36"/>
  <c r="AB217" i="36"/>
  <c r="AC217" i="36" s="1"/>
  <c r="Z217" i="36"/>
  <c r="AA217" i="36" s="1"/>
  <c r="AB233" i="36"/>
  <c r="AC233" i="36" s="1"/>
  <c r="Z233" i="36"/>
  <c r="AB185" i="36"/>
  <c r="AC185" i="36" s="1"/>
  <c r="Z185" i="36"/>
  <c r="AA185" i="36" s="1"/>
  <c r="AB206" i="36"/>
  <c r="AC206" i="36" s="1"/>
  <c r="Z206" i="36"/>
  <c r="AB149" i="36"/>
  <c r="Z149" i="36"/>
  <c r="AA149" i="36" s="1"/>
  <c r="AB140" i="36"/>
  <c r="AC140" i="36" s="1"/>
  <c r="Z140" i="36"/>
  <c r="AB113" i="36"/>
  <c r="AC113" i="36" s="1"/>
  <c r="Z113" i="36"/>
  <c r="AB41" i="36"/>
  <c r="AC41" i="36" s="1"/>
  <c r="Z41" i="36"/>
  <c r="AA41" i="36" s="1"/>
  <c r="AB33" i="36"/>
  <c r="AC33" i="36" s="1"/>
  <c r="Z33" i="36"/>
  <c r="AA33" i="36" s="1"/>
  <c r="AB16" i="36"/>
  <c r="Z16" i="36"/>
  <c r="AA16" i="36" s="1"/>
  <c r="AB441" i="36"/>
  <c r="AC441" i="36" s="1"/>
  <c r="Z441" i="36"/>
  <c r="AB413" i="36"/>
  <c r="AC413" i="36" s="1"/>
  <c r="Z413" i="36"/>
  <c r="AB377" i="36"/>
  <c r="Z377" i="36"/>
  <c r="AA377" i="36" s="1"/>
  <c r="AB369" i="36"/>
  <c r="AC369" i="36" s="1"/>
  <c r="Z369" i="36"/>
  <c r="AB434" i="36"/>
  <c r="Z434" i="36"/>
  <c r="AA434" i="36" s="1"/>
  <c r="AB445" i="36"/>
  <c r="AC445" i="36" s="1"/>
  <c r="Z445" i="36"/>
  <c r="AB309" i="36"/>
  <c r="AC309" i="36" s="1"/>
  <c r="Z309" i="36"/>
  <c r="AB354" i="36"/>
  <c r="AC354" i="36" s="1"/>
  <c r="Z354" i="36"/>
  <c r="AA354" i="36" s="1"/>
  <c r="AB348" i="36"/>
  <c r="AC348" i="36" s="1"/>
  <c r="Z348" i="36"/>
  <c r="AA348" i="36" s="1"/>
  <c r="AB273" i="36"/>
  <c r="Z273" i="36"/>
  <c r="AA273" i="36" s="1"/>
  <c r="AB300" i="36"/>
  <c r="AC300" i="36" s="1"/>
  <c r="Z300" i="36"/>
  <c r="AB180" i="36"/>
  <c r="AC180" i="36" s="1"/>
  <c r="Z180" i="36"/>
  <c r="AB220" i="36"/>
  <c r="AC220" i="36" s="1"/>
  <c r="Z220" i="36"/>
  <c r="AB201" i="36"/>
  <c r="AC201" i="36" s="1"/>
  <c r="Z201" i="36"/>
  <c r="AB138" i="36"/>
  <c r="AC138" i="36" s="1"/>
  <c r="Z138" i="36"/>
  <c r="AA138" i="36" s="1"/>
  <c r="AB127" i="36"/>
  <c r="AC127" i="36" s="1"/>
  <c r="Z127" i="36"/>
  <c r="AA127" i="36" s="1"/>
  <c r="AB108" i="36"/>
  <c r="Z108" i="36"/>
  <c r="AA108" i="36" s="1"/>
  <c r="AB120" i="36"/>
  <c r="AC120" i="36" s="1"/>
  <c r="Z120" i="36"/>
  <c r="AB59" i="36"/>
  <c r="AC59" i="36" s="1"/>
  <c r="Z59" i="36"/>
  <c r="AB50" i="36"/>
  <c r="AC50" i="36" s="1"/>
  <c r="Z50" i="36"/>
  <c r="AA50" i="36" s="1"/>
  <c r="AB42" i="36"/>
  <c r="AC42" i="36" s="1"/>
  <c r="Z42" i="36"/>
  <c r="AA42" i="36" s="1"/>
  <c r="AB15" i="36"/>
  <c r="AC15" i="36" s="1"/>
  <c r="AA15" i="36"/>
  <c r="AB388" i="36"/>
  <c r="AC388" i="36" s="1"/>
  <c r="Z388" i="36"/>
  <c r="AB405" i="36"/>
  <c r="AC405" i="36" s="1"/>
  <c r="Z405" i="36"/>
  <c r="AB418" i="36"/>
  <c r="AC418" i="36" s="1"/>
  <c r="Z418" i="36"/>
  <c r="AA418" i="36" s="1"/>
  <c r="AB468" i="36"/>
  <c r="AC468" i="36" s="1"/>
  <c r="Z468" i="36"/>
  <c r="AB440" i="36"/>
  <c r="Z440" i="36"/>
  <c r="AA440" i="36" s="1"/>
  <c r="AB264" i="36"/>
  <c r="AC264" i="36" s="1"/>
  <c r="Z264" i="36"/>
  <c r="AB312" i="36"/>
  <c r="AC312" i="36" s="1"/>
  <c r="Z312" i="36"/>
  <c r="AB280" i="36"/>
  <c r="AC280" i="36" s="1"/>
  <c r="Z280" i="36"/>
  <c r="AA280" i="36" s="1"/>
  <c r="AB304" i="36"/>
  <c r="AC304" i="36" s="1"/>
  <c r="Z304" i="36"/>
  <c r="AB285" i="36"/>
  <c r="Z285" i="36"/>
  <c r="AA285" i="36" s="1"/>
  <c r="AB293" i="36"/>
  <c r="AC293" i="36" s="1"/>
  <c r="Z293" i="36"/>
  <c r="AB202" i="36"/>
  <c r="AC202" i="36" s="1"/>
  <c r="Z202" i="36"/>
  <c r="AB204" i="36"/>
  <c r="AC204" i="36" s="1"/>
  <c r="Z204" i="36"/>
  <c r="AB212" i="36"/>
  <c r="AC212" i="36" s="1"/>
  <c r="Z212" i="36"/>
  <c r="AB123" i="36"/>
  <c r="AC123" i="36" s="1"/>
  <c r="Z123" i="36"/>
  <c r="AA123" i="36" s="1"/>
  <c r="AB145" i="36"/>
  <c r="AC145" i="36" s="1"/>
  <c r="Z145" i="36"/>
  <c r="AB98" i="36"/>
  <c r="Z98" i="36"/>
  <c r="AA98" i="36" s="1"/>
  <c r="AB86" i="36"/>
  <c r="AC86" i="36" s="1"/>
  <c r="AB88" i="36"/>
  <c r="AC88" i="36" s="1"/>
  <c r="Z88" i="36"/>
  <c r="AB37" i="36"/>
  <c r="AC37" i="36" s="1"/>
  <c r="Z37" i="36"/>
  <c r="AA37" i="36" s="1"/>
  <c r="AB20" i="36"/>
  <c r="AC20" i="36" s="1"/>
  <c r="Z20" i="36"/>
  <c r="AB391" i="36"/>
  <c r="AC391" i="36" s="1"/>
  <c r="Z391" i="36"/>
  <c r="AB439" i="36"/>
  <c r="AC439" i="36" s="1"/>
  <c r="Z439" i="36"/>
  <c r="AB465" i="36"/>
  <c r="AC465" i="36" s="1"/>
  <c r="Z465" i="36"/>
  <c r="AA465" i="36" s="1"/>
  <c r="AB428" i="36"/>
  <c r="AC428" i="36" s="1"/>
  <c r="Z428" i="36"/>
  <c r="AB292" i="36"/>
  <c r="Z292" i="36"/>
  <c r="AA292" i="36" s="1"/>
  <c r="AB333" i="36"/>
  <c r="AC333" i="36" s="1"/>
  <c r="Z333" i="36"/>
  <c r="AB336" i="36"/>
  <c r="AC336" i="36" s="1"/>
  <c r="Z336" i="36"/>
  <c r="AB272" i="36"/>
  <c r="AC272" i="36" s="1"/>
  <c r="Z272" i="36"/>
  <c r="AA272" i="36" s="1"/>
  <c r="AB303" i="36"/>
  <c r="AC303" i="36" s="1"/>
  <c r="Z303" i="36"/>
  <c r="AB219" i="36"/>
  <c r="AC219" i="36" s="1"/>
  <c r="Z219" i="36"/>
  <c r="AA219" i="36" s="1"/>
  <c r="AB172" i="36"/>
  <c r="AC172" i="36" s="1"/>
  <c r="Z172" i="36"/>
  <c r="AB165" i="36"/>
  <c r="AC165" i="36" s="1"/>
  <c r="Z165" i="36"/>
  <c r="AB192" i="36"/>
  <c r="AC192" i="36" s="1"/>
  <c r="Z192" i="36"/>
  <c r="AB126" i="36"/>
  <c r="AC126" i="36" s="1"/>
  <c r="Z126" i="36"/>
  <c r="AB96" i="36"/>
  <c r="AC96" i="36" s="1"/>
  <c r="Z96" i="36"/>
  <c r="AA96" i="36" s="1"/>
  <c r="AB66" i="36"/>
  <c r="AC66" i="36" s="1"/>
  <c r="Z66" i="36"/>
  <c r="AB35" i="36"/>
  <c r="Z35" i="36"/>
  <c r="AA35" i="36" s="1"/>
  <c r="AB26" i="36"/>
  <c r="AC26" i="36" s="1"/>
  <c r="Z26" i="36"/>
  <c r="AB427" i="36"/>
  <c r="AC427" i="36" s="1"/>
  <c r="Z427" i="36"/>
  <c r="AB384" i="36"/>
  <c r="AC384" i="36" s="1"/>
  <c r="Z384" i="36"/>
  <c r="AB371" i="36"/>
  <c r="AC371" i="36" s="1"/>
  <c r="Z371" i="36"/>
  <c r="AA371" i="36" s="1"/>
  <c r="AB401" i="36"/>
  <c r="AC401" i="36" s="1"/>
  <c r="Z401" i="36"/>
  <c r="AB299" i="36"/>
  <c r="Z299" i="36"/>
  <c r="AA299" i="36" s="1"/>
  <c r="AB256" i="36"/>
  <c r="AC256" i="36" s="1"/>
  <c r="Z256" i="36"/>
  <c r="AA256" i="36" s="1"/>
  <c r="AB319" i="36"/>
  <c r="AC319" i="36" s="1"/>
  <c r="Z319" i="36"/>
  <c r="AA319" i="36" s="1"/>
  <c r="AB263" i="36"/>
  <c r="AC263" i="36" s="1"/>
  <c r="Z263" i="36"/>
  <c r="AA263" i="36" s="1"/>
  <c r="AB335" i="36"/>
  <c r="AC335" i="36" s="1"/>
  <c r="Z335" i="36"/>
  <c r="AB187" i="36"/>
  <c r="Z187" i="36"/>
  <c r="AA187" i="36" s="1"/>
  <c r="AB216" i="36"/>
  <c r="AC216" i="36" s="1"/>
  <c r="Z216" i="36"/>
  <c r="AA216" i="36" s="1"/>
  <c r="AB228" i="36"/>
  <c r="AC228" i="36" s="1"/>
  <c r="Z228" i="36"/>
  <c r="AB179" i="36"/>
  <c r="AC179" i="36" s="1"/>
  <c r="Z179" i="36"/>
  <c r="AB114" i="36"/>
  <c r="AC114" i="36" s="1"/>
  <c r="Z114" i="36"/>
  <c r="AA114" i="36" s="1"/>
  <c r="AB148" i="36"/>
  <c r="AC148" i="36" s="1"/>
  <c r="Z148" i="36"/>
  <c r="AA148" i="36" s="1"/>
  <c r="AB102" i="36"/>
  <c r="AC102" i="36" s="1"/>
  <c r="Z102" i="36"/>
  <c r="AB84" i="36"/>
  <c r="Z84" i="36"/>
  <c r="AA84" i="36" s="1"/>
  <c r="AB75" i="36"/>
  <c r="AC75" i="36" s="1"/>
  <c r="Z75" i="36"/>
  <c r="AA75" i="36" s="1"/>
  <c r="AB10" i="36"/>
  <c r="AC10" i="36" s="1"/>
  <c r="Z10" i="36"/>
  <c r="AA10" i="36" s="1"/>
  <c r="AB387" i="36"/>
  <c r="AC387" i="36" s="1"/>
  <c r="Z387" i="36"/>
  <c r="AB467" i="36"/>
  <c r="AC467" i="36" s="1"/>
  <c r="Z467" i="36"/>
  <c r="AA467" i="36" s="1"/>
  <c r="AB426" i="36"/>
  <c r="AC426" i="36" s="1"/>
  <c r="Z426" i="36"/>
  <c r="AB438" i="36"/>
  <c r="Z438" i="36"/>
  <c r="AA438" i="36" s="1"/>
  <c r="AB298" i="36"/>
  <c r="AC298" i="36" s="1"/>
  <c r="Z298" i="36"/>
  <c r="AB327" i="36"/>
  <c r="AC327" i="36" s="1"/>
  <c r="Z327" i="36"/>
  <c r="AB279" i="36"/>
  <c r="AC279" i="36" s="1"/>
  <c r="Z279" i="36"/>
  <c r="AB224" i="36"/>
  <c r="AC224" i="36" s="1"/>
  <c r="Z224" i="36"/>
  <c r="AB171" i="36"/>
  <c r="AC171" i="36" s="1"/>
  <c r="Z171" i="36"/>
  <c r="AA171" i="36" s="1"/>
  <c r="AB194" i="36"/>
  <c r="AC194" i="36" s="1"/>
  <c r="Z194" i="36"/>
  <c r="AB191" i="36"/>
  <c r="Z191" i="36"/>
  <c r="AA191" i="36" s="1"/>
  <c r="AB151" i="36"/>
  <c r="AC151" i="36" s="1"/>
  <c r="Z151" i="36"/>
  <c r="AB107" i="36"/>
  <c r="AC107" i="36" s="1"/>
  <c r="Z107" i="36"/>
  <c r="AB58" i="36"/>
  <c r="AC58" i="36" s="1"/>
  <c r="Z58" i="36"/>
  <c r="AA58" i="36" s="1"/>
  <c r="AB49" i="36"/>
  <c r="AC49" i="36" s="1"/>
  <c r="AB19" i="36"/>
  <c r="Z19" i="36"/>
  <c r="AA19" i="36" s="1"/>
  <c r="AB13" i="25"/>
  <c r="AD8" i="7"/>
  <c r="AD233" i="36" l="1"/>
  <c r="AD144" i="36"/>
  <c r="AD294" i="36"/>
  <c r="Q290" i="38"/>
  <c r="AD68" i="36"/>
  <c r="AD174" i="36"/>
  <c r="AD259" i="36"/>
  <c r="AD407" i="36"/>
  <c r="AD170" i="36"/>
  <c r="AD210" i="36"/>
  <c r="AD212" i="36"/>
  <c r="AD405" i="36"/>
  <c r="AD120" i="36"/>
  <c r="AD180" i="36"/>
  <c r="AD206" i="36"/>
  <c r="AD45" i="36"/>
  <c r="AD445" i="36"/>
  <c r="AD110" i="36"/>
  <c r="AD46" i="36"/>
  <c r="AD296" i="36"/>
  <c r="AD124" i="36"/>
  <c r="AD18" i="36"/>
  <c r="AD208" i="36"/>
  <c r="AD411" i="36"/>
  <c r="AD419" i="36"/>
  <c r="AD172" i="36"/>
  <c r="AD224" i="36"/>
  <c r="AD335" i="36"/>
  <c r="AD303" i="36"/>
  <c r="AD40" i="36"/>
  <c r="AD452" i="36"/>
  <c r="AD255" i="36"/>
  <c r="AD328" i="36"/>
  <c r="AD396" i="36"/>
  <c r="AD409" i="36"/>
  <c r="AD66" i="36"/>
  <c r="AD48" i="36"/>
  <c r="AD447" i="36"/>
  <c r="AD175" i="36"/>
  <c r="AD343" i="36"/>
  <c r="AD448" i="36"/>
  <c r="AD71" i="36"/>
  <c r="AD464" i="36"/>
  <c r="AD454" i="36"/>
  <c r="AD152" i="36"/>
  <c r="I260" i="38"/>
  <c r="J260" i="38"/>
  <c r="AD458" i="36"/>
  <c r="AD202" i="36"/>
  <c r="AD151" i="36"/>
  <c r="AD327" i="36"/>
  <c r="AD179" i="36"/>
  <c r="AD427" i="36"/>
  <c r="AD192" i="36"/>
  <c r="AD336" i="36"/>
  <c r="AD391" i="36"/>
  <c r="AD145" i="36"/>
  <c r="AD468" i="36"/>
  <c r="AD201" i="36"/>
  <c r="AD413" i="36"/>
  <c r="AD140" i="36"/>
  <c r="AD213" i="36"/>
  <c r="AD442" i="36"/>
  <c r="AD268" i="36"/>
  <c r="AD52" i="36"/>
  <c r="AD109" i="36"/>
  <c r="AD325" i="36"/>
  <c r="AD410" i="36"/>
  <c r="AD26" i="36"/>
  <c r="AD20" i="36"/>
  <c r="AD6" i="36"/>
  <c r="AD118" i="36"/>
  <c r="AD73" i="36"/>
  <c r="AD316" i="36"/>
  <c r="AD32" i="36"/>
  <c r="AD334" i="36"/>
  <c r="AD383" i="36"/>
  <c r="AD331" i="36"/>
  <c r="AD226" i="36"/>
  <c r="AD323" i="36"/>
  <c r="AD369" i="36"/>
  <c r="AD284" i="36"/>
  <c r="AD165" i="36"/>
  <c r="AD333" i="36"/>
  <c r="AD304" i="36"/>
  <c r="AD59" i="36"/>
  <c r="AD220" i="36"/>
  <c r="AD441" i="36"/>
  <c r="AD195" i="36"/>
  <c r="AD235" i="36"/>
  <c r="AD471" i="36"/>
  <c r="AD105" i="36"/>
  <c r="AD298" i="36"/>
  <c r="AD228" i="36"/>
  <c r="AD309" i="36"/>
  <c r="AD190" i="36"/>
  <c r="AD87" i="36"/>
  <c r="AD111" i="36"/>
  <c r="AD86" i="36"/>
  <c r="AD107" i="36"/>
  <c r="AD279" i="36"/>
  <c r="AD387" i="36"/>
  <c r="AD384" i="36"/>
  <c r="AD126" i="36"/>
  <c r="AD439" i="36"/>
  <c r="AD293" i="36"/>
  <c r="AD113" i="36"/>
  <c r="AD301" i="36"/>
  <c r="AD370" i="36"/>
  <c r="AD115" i="36"/>
  <c r="AD461" i="36"/>
  <c r="AD129" i="36"/>
  <c r="AD355" i="36"/>
  <c r="AD430" i="36"/>
  <c r="AD14" i="36"/>
  <c r="AD258" i="36"/>
  <c r="AD422" i="36"/>
  <c r="AD420" i="36"/>
  <c r="AD196" i="36"/>
  <c r="AD424" i="36"/>
  <c r="AD393" i="36"/>
  <c r="AD8" i="36"/>
  <c r="AD7" i="36"/>
  <c r="AD119" i="36"/>
  <c r="AD418" i="36"/>
  <c r="AD459" i="36"/>
  <c r="AD123" i="36"/>
  <c r="AD23" i="36"/>
  <c r="AD75" i="36"/>
  <c r="AD108" i="36"/>
  <c r="AD434" i="36"/>
  <c r="AD47" i="36"/>
  <c r="AD344" i="36"/>
  <c r="AD346" i="36"/>
  <c r="AD315" i="36"/>
  <c r="AD347" i="36"/>
  <c r="AD97" i="36"/>
  <c r="AD288" i="36"/>
  <c r="AD417" i="36"/>
  <c r="AD264" i="36"/>
  <c r="AD320" i="36"/>
  <c r="AD53" i="36"/>
  <c r="AD313" i="36"/>
  <c r="AD231" i="36"/>
  <c r="AD203" i="36"/>
  <c r="AD402" i="36"/>
  <c r="AD267" i="36"/>
  <c r="AD321" i="36"/>
  <c r="AD338" i="36"/>
  <c r="AD142" i="36"/>
  <c r="AD223" i="36"/>
  <c r="AD326" i="36"/>
  <c r="AD133" i="36"/>
  <c r="AD311" i="36"/>
  <c r="AD25" i="36"/>
  <c r="AD136" i="36"/>
  <c r="AD414" i="36"/>
  <c r="AD329" i="36"/>
  <c r="AD412" i="36"/>
  <c r="AD51" i="36"/>
  <c r="AD273" i="36"/>
  <c r="AD371" i="36"/>
  <c r="AD41" i="36"/>
  <c r="AD340" i="36"/>
  <c r="AD98" i="36"/>
  <c r="AD60" i="36"/>
  <c r="AD443" i="36"/>
  <c r="AD99" i="36"/>
  <c r="AD50" i="36"/>
  <c r="AD211" i="36"/>
  <c r="AD453" i="36"/>
  <c r="AD42" i="36"/>
  <c r="AD291" i="36"/>
  <c r="AD197" i="36"/>
  <c r="AD80" i="36"/>
  <c r="AD456" i="36"/>
  <c r="AD39" i="36"/>
  <c r="AD408" i="36"/>
  <c r="AD257" i="36"/>
  <c r="AD141" i="36"/>
  <c r="AD76" i="36"/>
  <c r="AD433" i="36"/>
  <c r="AD186" i="36"/>
  <c r="AD194" i="36"/>
  <c r="AD79" i="36"/>
  <c r="AD214" i="36"/>
  <c r="AD282" i="36"/>
  <c r="AD425" i="36"/>
  <c r="AD209" i="36"/>
  <c r="AD342" i="36"/>
  <c r="AD353" i="36"/>
  <c r="AD406" i="36"/>
  <c r="AD352" i="36"/>
  <c r="AD256" i="36"/>
  <c r="AD85" i="36"/>
  <c r="AD300" i="36"/>
  <c r="AD341" i="36"/>
  <c r="AD193" i="36"/>
  <c r="AD390" i="36"/>
  <c r="AD308" i="36"/>
  <c r="AD265" i="36"/>
  <c r="AD319" i="36"/>
  <c r="AD217" i="36"/>
  <c r="AD24" i="36"/>
  <c r="AD310" i="36"/>
  <c r="AD399" i="36"/>
  <c r="AD65" i="36"/>
  <c r="AD49" i="36"/>
  <c r="AD426" i="36"/>
  <c r="AD102" i="36"/>
  <c r="AD401" i="36"/>
  <c r="AD428" i="36"/>
  <c r="AD88" i="36"/>
  <c r="AD204" i="36"/>
  <c r="AD312" i="36"/>
  <c r="AD388" i="36"/>
  <c r="AD62" i="36"/>
  <c r="AD163" i="36"/>
  <c r="AD297" i="36"/>
  <c r="AD143" i="36"/>
  <c r="AD36" i="36"/>
  <c r="AD147" i="36"/>
  <c r="AD277" i="36"/>
  <c r="AD167" i="36"/>
  <c r="AD378" i="36"/>
  <c r="AD460" i="36"/>
  <c r="AD432" i="36"/>
  <c r="AD263" i="36"/>
  <c r="AD219" i="36"/>
  <c r="AD403" i="36"/>
  <c r="AD302" i="36"/>
  <c r="AD67" i="36"/>
  <c r="AD63" i="36"/>
  <c r="AD372" i="36"/>
  <c r="AD83" i="36"/>
  <c r="AD58" i="36"/>
  <c r="AD173" i="36"/>
  <c r="AD389" i="36"/>
  <c r="AD128" i="36"/>
  <c r="AD392" i="36"/>
  <c r="AD416" i="36"/>
  <c r="AD472" i="36"/>
  <c r="AD278" i="36"/>
  <c r="AD322" i="36"/>
  <c r="AD229" i="36"/>
  <c r="AD166" i="36"/>
  <c r="AD216" i="36"/>
  <c r="AD462" i="36"/>
  <c r="AD415" i="36"/>
  <c r="AD381" i="36"/>
  <c r="AD440" i="36"/>
  <c r="AD438" i="36"/>
  <c r="AD295" i="36"/>
  <c r="AD275" i="36"/>
  <c r="AD285" i="36"/>
  <c r="AD198" i="36"/>
  <c r="AD106" i="36"/>
  <c r="AD125" i="36"/>
  <c r="AD96" i="36"/>
  <c r="AD78" i="36"/>
  <c r="AD92" i="36"/>
  <c r="AD43" i="36"/>
  <c r="AD19" i="36"/>
  <c r="AD467" i="36"/>
  <c r="AD280" i="36"/>
  <c r="AD205" i="36"/>
  <c r="AD121" i="36"/>
  <c r="AD373" i="36"/>
  <c r="AD450" i="36"/>
  <c r="AD318" i="36"/>
  <c r="AD345" i="36"/>
  <c r="AD317" i="36"/>
  <c r="AD215" i="36"/>
  <c r="AD150" i="36"/>
  <c r="AD149" i="36"/>
  <c r="AD114" i="36"/>
  <c r="AD81" i="36"/>
  <c r="AD10" i="36"/>
  <c r="AD227" i="36"/>
  <c r="AD69" i="36"/>
  <c r="AD455" i="36"/>
  <c r="AD466" i="36"/>
  <c r="AD339" i="36"/>
  <c r="AD314" i="36"/>
  <c r="AD283" i="36"/>
  <c r="AD349" i="36"/>
  <c r="AD292" i="36"/>
  <c r="AD225" i="36"/>
  <c r="AD148" i="36"/>
  <c r="AD70" i="36"/>
  <c r="AD34" i="36"/>
  <c r="AD463" i="36"/>
  <c r="AD200" i="36"/>
  <c r="AD429" i="36"/>
  <c r="AD187" i="36"/>
  <c r="AD134" i="36"/>
  <c r="AD465" i="36"/>
  <c r="AD431" i="36"/>
  <c r="AD266" i="36"/>
  <c r="AD230" i="36"/>
  <c r="AD171" i="36"/>
  <c r="AD130" i="36"/>
  <c r="AD33" i="36"/>
  <c r="AD17" i="36"/>
  <c r="AD260" i="36"/>
  <c r="AD299" i="36"/>
  <c r="AD474" i="36"/>
  <c r="AD236" i="36"/>
  <c r="AD122" i="36"/>
  <c r="AD382" i="36"/>
  <c r="AD423" i="36"/>
  <c r="AD377" i="36"/>
  <c r="AD307" i="36"/>
  <c r="AD276" i="36"/>
  <c r="AD354" i="36"/>
  <c r="AD218" i="36"/>
  <c r="AD112" i="36"/>
  <c r="AD139" i="36"/>
  <c r="AD138" i="36"/>
  <c r="AD77" i="36"/>
  <c r="AD37" i="36"/>
  <c r="AD16" i="36"/>
  <c r="AD84" i="36"/>
  <c r="AD181" i="36"/>
  <c r="AD262" i="36"/>
  <c r="AD185" i="36"/>
  <c r="AD400" i="36"/>
  <c r="AD421" i="36"/>
  <c r="AD449" i="36"/>
  <c r="AD475" i="36"/>
  <c r="AD348" i="36"/>
  <c r="AD272" i="36"/>
  <c r="AD330" i="36"/>
  <c r="AD199" i="36"/>
  <c r="AD169" i="36"/>
  <c r="AD191" i="36"/>
  <c r="AD135" i="36"/>
  <c r="AD127" i="36"/>
  <c r="AD74" i="36"/>
  <c r="AD35" i="36"/>
  <c r="AD15" i="36"/>
  <c r="G260" i="38"/>
  <c r="T272" i="38"/>
  <c r="T349" i="38"/>
  <c r="T319" i="38"/>
  <c r="S290" i="38"/>
  <c r="S272" i="38"/>
  <c r="T290" i="38"/>
  <c r="Q272" i="38"/>
  <c r="T356" i="38"/>
  <c r="T247" i="38"/>
  <c r="T219" i="38"/>
  <c r="T152" i="38"/>
  <c r="Q219" i="38"/>
  <c r="S177" i="38"/>
  <c r="T177" i="38"/>
  <c r="G34" i="38"/>
  <c r="J203" i="38"/>
  <c r="Q152" i="38"/>
  <c r="T48" i="38"/>
  <c r="S219" i="38"/>
  <c r="S152" i="38"/>
  <c r="S48" i="38"/>
  <c r="G203" i="38"/>
  <c r="T68" i="38"/>
  <c r="J306" i="38"/>
  <c r="T78" i="38"/>
  <c r="J356" i="38"/>
  <c r="T146" i="38"/>
  <c r="J250" i="38"/>
  <c r="Q48" i="38"/>
  <c r="Q177" i="38"/>
  <c r="I306" i="38"/>
  <c r="J20" i="38"/>
  <c r="S78" i="38"/>
  <c r="Q78" i="38"/>
  <c r="T25" i="38"/>
  <c r="J226" i="38"/>
  <c r="I250" i="38"/>
  <c r="G250" i="38"/>
  <c r="I100" i="38"/>
  <c r="J100" i="38"/>
  <c r="J321" i="38"/>
  <c r="G306" i="38"/>
  <c r="J152" i="38"/>
  <c r="J291" i="38"/>
  <c r="I321" i="38"/>
  <c r="J341" i="38"/>
  <c r="J34" i="38"/>
  <c r="J183" i="38"/>
  <c r="G100" i="38"/>
  <c r="J82" i="38"/>
  <c r="I203" i="38"/>
  <c r="I34" i="38"/>
  <c r="AD5" i="36"/>
  <c r="AC23" i="36"/>
  <c r="AC260" i="36"/>
  <c r="AA190" i="36"/>
  <c r="AA383" i="36"/>
  <c r="AA435" i="36"/>
  <c r="AA378" i="36"/>
  <c r="AC449" i="36"/>
  <c r="AC475" i="36"/>
  <c r="AA208" i="36"/>
  <c r="AC173" i="36"/>
  <c r="AC39" i="36"/>
  <c r="AA329" i="36"/>
  <c r="AA152" i="36"/>
  <c r="AA340" i="36"/>
  <c r="AA87" i="36"/>
  <c r="AA406" i="36"/>
  <c r="AA181" i="36"/>
  <c r="AA18" i="36"/>
  <c r="AA255" i="36"/>
  <c r="AA119" i="36"/>
  <c r="AA412" i="36"/>
  <c r="AC236" i="36"/>
  <c r="AA331" i="36"/>
  <c r="AA136" i="36"/>
  <c r="AA414" i="36"/>
  <c r="AA454" i="36"/>
  <c r="AA229" i="36"/>
  <c r="AA452" i="36"/>
  <c r="AA25" i="36"/>
  <c r="AC80" i="36"/>
  <c r="AC456" i="36"/>
  <c r="AA97" i="36"/>
  <c r="AA40" i="36"/>
  <c r="AC453" i="36"/>
  <c r="AA32" i="36"/>
  <c r="AA334" i="36"/>
  <c r="AA133" i="36"/>
  <c r="AA226" i="36"/>
  <c r="AA464" i="36"/>
  <c r="AC106" i="36"/>
  <c r="AA323" i="36"/>
  <c r="AA167" i="36"/>
  <c r="AA474" i="36"/>
  <c r="AA122" i="36"/>
  <c r="AA311" i="36"/>
  <c r="AA71" i="36"/>
  <c r="AA124" i="36"/>
  <c r="AA8" i="36"/>
  <c r="AC43" i="36"/>
  <c r="AA223" i="36"/>
  <c r="AA347" i="36"/>
  <c r="AC81" i="36"/>
  <c r="AA326" i="36"/>
  <c r="AC197" i="36"/>
  <c r="AA142" i="36"/>
  <c r="AA7" i="36"/>
  <c r="AA338" i="36"/>
  <c r="AC291" i="36"/>
  <c r="AA111" i="36"/>
  <c r="AA343" i="36"/>
  <c r="AA389" i="36"/>
  <c r="AA73" i="36"/>
  <c r="AA424" i="36"/>
  <c r="AC77" i="36"/>
  <c r="AC459" i="36"/>
  <c r="AA316" i="36"/>
  <c r="AA196" i="36"/>
  <c r="AA46" i="36"/>
  <c r="AA296" i="36"/>
  <c r="AA175" i="36"/>
  <c r="AA448" i="36"/>
  <c r="AC74" i="36"/>
  <c r="AA118" i="36"/>
  <c r="AA110" i="36"/>
  <c r="AA48" i="36"/>
  <c r="AA147" i="36"/>
  <c r="AA6" i="36"/>
  <c r="AA447" i="36"/>
  <c r="AA36" i="36"/>
  <c r="AC417" i="36"/>
  <c r="AA210" i="36"/>
  <c r="AA458" i="36"/>
  <c r="AC377" i="36"/>
  <c r="AA370" i="36"/>
  <c r="AA52" i="36"/>
  <c r="AA325" i="36"/>
  <c r="AC266" i="36"/>
  <c r="AC150" i="36"/>
  <c r="AC373" i="36"/>
  <c r="AC65" i="36"/>
  <c r="AC314" i="36"/>
  <c r="AA14" i="36"/>
  <c r="AA258" i="36"/>
  <c r="AA422" i="36"/>
  <c r="AA109" i="36"/>
  <c r="AA410" i="36"/>
  <c r="AA294" i="36"/>
  <c r="AA396" i="36"/>
  <c r="AA105" i="36"/>
  <c r="AA129" i="36"/>
  <c r="AC262" i="36"/>
  <c r="AA144" i="36"/>
  <c r="AA45" i="36"/>
  <c r="AA328" i="36"/>
  <c r="AA430" i="36"/>
  <c r="AA355" i="36"/>
  <c r="AC443" i="36"/>
  <c r="AA164" i="36"/>
  <c r="AA411" i="36"/>
  <c r="AC92" i="36"/>
  <c r="AA170" i="36"/>
  <c r="AA68" i="36"/>
  <c r="AA259" i="36"/>
  <c r="AC450" i="36"/>
  <c r="AA47" i="36"/>
  <c r="AA402" i="36"/>
  <c r="AA344" i="36"/>
  <c r="AA143" i="36"/>
  <c r="AA209" i="36"/>
  <c r="AA420" i="36"/>
  <c r="AA203" i="36"/>
  <c r="AA174" i="36"/>
  <c r="AA407" i="36"/>
  <c r="AA163" i="36"/>
  <c r="AC313" i="36"/>
  <c r="AA79" i="36"/>
  <c r="AC125" i="36"/>
  <c r="AA282" i="36"/>
  <c r="AC432" i="36"/>
  <c r="AA235" i="36"/>
  <c r="AA471" i="36"/>
  <c r="AA5" i="36"/>
  <c r="AA268" i="36"/>
  <c r="AA115" i="36"/>
  <c r="AA461" i="36"/>
  <c r="AA289" i="36"/>
  <c r="AA62" i="36"/>
  <c r="AA297" i="36"/>
  <c r="AA214" i="36"/>
  <c r="AA425" i="36"/>
  <c r="AA113" i="36"/>
  <c r="AA195" i="36"/>
  <c r="AA140" i="36"/>
  <c r="AA442" i="36"/>
  <c r="AC16" i="36"/>
  <c r="AA213" i="36"/>
  <c r="AA301" i="36"/>
  <c r="AA233" i="36"/>
  <c r="AA419" i="36"/>
  <c r="AC349" i="36"/>
  <c r="AC149" i="36"/>
  <c r="AA206" i="36"/>
  <c r="AA180" i="36"/>
  <c r="AC273" i="36"/>
  <c r="AA59" i="36"/>
  <c r="AC108" i="36"/>
  <c r="AA309" i="36"/>
  <c r="AC434" i="36"/>
  <c r="AA201" i="36"/>
  <c r="AA413" i="36"/>
  <c r="AA369" i="36"/>
  <c r="AA300" i="36"/>
  <c r="AA445" i="36"/>
  <c r="AA220" i="36"/>
  <c r="AA441" i="36"/>
  <c r="AA120" i="36"/>
  <c r="AA427" i="36"/>
  <c r="AA202" i="36"/>
  <c r="AC285" i="36"/>
  <c r="AA88" i="36"/>
  <c r="AC98" i="36"/>
  <c r="AA312" i="36"/>
  <c r="AC440" i="36"/>
  <c r="AA212" i="36"/>
  <c r="AA405" i="36"/>
  <c r="AA20" i="36"/>
  <c r="AA304" i="36"/>
  <c r="AA145" i="36"/>
  <c r="AA468" i="36"/>
  <c r="AA293" i="36"/>
  <c r="AA86" i="36"/>
  <c r="AA264" i="36"/>
  <c r="AA204" i="36"/>
  <c r="AA388" i="36"/>
  <c r="AA165" i="36"/>
  <c r="AC292" i="36"/>
  <c r="AA428" i="36"/>
  <c r="AC35" i="36"/>
  <c r="AA336" i="36"/>
  <c r="AA126" i="36"/>
  <c r="AA439" i="36"/>
  <c r="AA303" i="36"/>
  <c r="AA66" i="36"/>
  <c r="AA172" i="36"/>
  <c r="AA26" i="36"/>
  <c r="AA333" i="36"/>
  <c r="AA192" i="36"/>
  <c r="AA391" i="36"/>
  <c r="AC187" i="36"/>
  <c r="AA335" i="36"/>
  <c r="AC84" i="36"/>
  <c r="AA102" i="36"/>
  <c r="AA401" i="36"/>
  <c r="AA228" i="36"/>
  <c r="AA384" i="36"/>
  <c r="AC299" i="36"/>
  <c r="AA179" i="36"/>
  <c r="AC19" i="36"/>
  <c r="AA327" i="36"/>
  <c r="AC438" i="36"/>
  <c r="AA107" i="36"/>
  <c r="AC191" i="36"/>
  <c r="AA387" i="36"/>
  <c r="AA224" i="36"/>
  <c r="AA49" i="36"/>
  <c r="AA426" i="36"/>
  <c r="AA194" i="36"/>
  <c r="AA298" i="36"/>
  <c r="AA151" i="36"/>
  <c r="AA279" i="36"/>
  <c r="AG18" i="22"/>
  <c r="AH18" i="22" s="1"/>
  <c r="AG19" i="22"/>
  <c r="AH19" i="22" s="1"/>
  <c r="AG20" i="22"/>
  <c r="AH20" i="22" s="1"/>
  <c r="AE18" i="22"/>
  <c r="AF18" i="22" s="1"/>
  <c r="AE19" i="22"/>
  <c r="AF19" i="22" s="1"/>
  <c r="AE20" i="22"/>
  <c r="AF20" i="22" s="1"/>
  <c r="AG17" i="22"/>
  <c r="AH17" i="22" s="1"/>
  <c r="AE17" i="22"/>
  <c r="AF17" i="22" s="1"/>
  <c r="AG14" i="22"/>
  <c r="AH14" i="22" s="1"/>
  <c r="AG15" i="22"/>
  <c r="AH15" i="22" s="1"/>
  <c r="AG16" i="22"/>
  <c r="AE14" i="22"/>
  <c r="AE15" i="22"/>
  <c r="AF15" i="22" s="1"/>
  <c r="AE16" i="22"/>
  <c r="AF16" i="22" s="1"/>
  <c r="AG13" i="22"/>
  <c r="AH13" i="22" s="1"/>
  <c r="AE13" i="22"/>
  <c r="AF13" i="22" s="1"/>
  <c r="AG12" i="22"/>
  <c r="AH12" i="22" s="1"/>
  <c r="AE12" i="22"/>
  <c r="AG11" i="22"/>
  <c r="AH11" i="22" s="1"/>
  <c r="AE11" i="22"/>
  <c r="AG10" i="22"/>
  <c r="AH10" i="22" s="1"/>
  <c r="AE10" i="22"/>
  <c r="AG9" i="22"/>
  <c r="AH9" i="22" s="1"/>
  <c r="AE9" i="22"/>
  <c r="AF9" i="22" s="1"/>
  <c r="AH8" i="22"/>
  <c r="AF8" i="22"/>
  <c r="AG7" i="22"/>
  <c r="AH7" i="22" s="1"/>
  <c r="AE7" i="22"/>
  <c r="AF7" i="22" s="1"/>
  <c r="AG6" i="22"/>
  <c r="AH6" i="22" s="1"/>
  <c r="AE6" i="22"/>
  <c r="AF6" i="22" s="1"/>
  <c r="AG5" i="22"/>
  <c r="AH5" i="22" s="1"/>
  <c r="AE5" i="22"/>
  <c r="AF5" i="22" s="1"/>
  <c r="AD21" i="4"/>
  <c r="AG14" i="4"/>
  <c r="AE20" i="4"/>
  <c r="AF20" i="4" s="1"/>
  <c r="AE21" i="4"/>
  <c r="AF21" i="4" s="1"/>
  <c r="AE22" i="4"/>
  <c r="AF22" i="4" s="1"/>
  <c r="AC20" i="4"/>
  <c r="AC21" i="4"/>
  <c r="AC22" i="4"/>
  <c r="AD22" i="4" s="1"/>
  <c r="AE19" i="4"/>
  <c r="AF19" i="4" s="1"/>
  <c r="AC19" i="4"/>
  <c r="AE15" i="4"/>
  <c r="AF15" i="4" s="1"/>
  <c r="AE16" i="4"/>
  <c r="AF16" i="4" s="1"/>
  <c r="AF17" i="4"/>
  <c r="AE18" i="4"/>
  <c r="AF18" i="4" s="1"/>
  <c r="AC15" i="4"/>
  <c r="AD15" i="4" s="1"/>
  <c r="AC16" i="4"/>
  <c r="AD16" i="4" s="1"/>
  <c r="AC18" i="4"/>
  <c r="AD18" i="4" s="1"/>
  <c r="AE14" i="4"/>
  <c r="AF14" i="4" s="1"/>
  <c r="AC14" i="4"/>
  <c r="AD14" i="4" s="1"/>
  <c r="AE13" i="4"/>
  <c r="AF13" i="4" s="1"/>
  <c r="AE12" i="4"/>
  <c r="AC12" i="4"/>
  <c r="AD12" i="4" s="1"/>
  <c r="AC13" i="4"/>
  <c r="AD13" i="4" s="1"/>
  <c r="AE11" i="4"/>
  <c r="AF11" i="4" s="1"/>
  <c r="AC11" i="4"/>
  <c r="AD11" i="4" s="1"/>
  <c r="AE10" i="4"/>
  <c r="AF10" i="4" s="1"/>
  <c r="AC10" i="4"/>
  <c r="AD10" i="4" s="1"/>
  <c r="AE9" i="4"/>
  <c r="AF9" i="4" s="1"/>
  <c r="AE8" i="4"/>
  <c r="AF8" i="4" s="1"/>
  <c r="AC9" i="4"/>
  <c r="AC8" i="4"/>
  <c r="AE7" i="4"/>
  <c r="AF7" i="4" s="1"/>
  <c r="AC7" i="4"/>
  <c r="AE6" i="4"/>
  <c r="AF6" i="4" s="1"/>
  <c r="AC6" i="4"/>
  <c r="AE5" i="4"/>
  <c r="AF5" i="4" s="1"/>
  <c r="AC5" i="4"/>
  <c r="AG5" i="4" s="1"/>
  <c r="AE4" i="4"/>
  <c r="AF4" i="4" s="1"/>
  <c r="AC4" i="4"/>
  <c r="AD4" i="4" s="1"/>
  <c r="AG6" i="4" l="1"/>
  <c r="AG9" i="4"/>
  <c r="AG19" i="4"/>
  <c r="AG7" i="4"/>
  <c r="AI16" i="22"/>
  <c r="AI10" i="22"/>
  <c r="AI7" i="22"/>
  <c r="AI12" i="22"/>
  <c r="AI11" i="22"/>
  <c r="AG15" i="4"/>
  <c r="AG12" i="4"/>
  <c r="AD6" i="4"/>
  <c r="AD5" i="4"/>
  <c r="AG8" i="4"/>
  <c r="AD9" i="4"/>
  <c r="AG18" i="4"/>
  <c r="AG21" i="4"/>
  <c r="AG20" i="4"/>
  <c r="AG17" i="4"/>
  <c r="AI14" i="22"/>
  <c r="AI5" i="22"/>
  <c r="AI20" i="22"/>
  <c r="AI19" i="22"/>
  <c r="AI18" i="22"/>
  <c r="AI9" i="22"/>
  <c r="AI8" i="22"/>
  <c r="AI6" i="22"/>
  <c r="AF12" i="22"/>
  <c r="AI17" i="22"/>
  <c r="AF11" i="22"/>
  <c r="AI13" i="22"/>
  <c r="AF14" i="22"/>
  <c r="AI15" i="22"/>
  <c r="AH16" i="22"/>
  <c r="AF10" i="22"/>
  <c r="AG13" i="4"/>
  <c r="AF12" i="4"/>
  <c r="AG4" i="4"/>
  <c r="AG22" i="4"/>
  <c r="AG10" i="4"/>
  <c r="AD8" i="4"/>
  <c r="AD20" i="4"/>
  <c r="AD7" i="4"/>
  <c r="AG11" i="4"/>
  <c r="AD19" i="4"/>
  <c r="AG16" i="4"/>
  <c r="AD17" i="4"/>
  <c r="AG20" i="3" l="1"/>
  <c r="AH20" i="3" s="1"/>
  <c r="AG21" i="3"/>
  <c r="AH21" i="3" s="1"/>
  <c r="AG22" i="3"/>
  <c r="AH22" i="3" s="1"/>
  <c r="AE20" i="3"/>
  <c r="AI20" i="3" s="1"/>
  <c r="AE21" i="3"/>
  <c r="AF21" i="3" s="1"/>
  <c r="AE22" i="3"/>
  <c r="AF22" i="3" s="1"/>
  <c r="AG19" i="3"/>
  <c r="AH19" i="3" s="1"/>
  <c r="AE19" i="3"/>
  <c r="AG16" i="3"/>
  <c r="AH16" i="3" s="1"/>
  <c r="AG17" i="3"/>
  <c r="AH17" i="3" s="1"/>
  <c r="AG18" i="3"/>
  <c r="AH18" i="3" s="1"/>
  <c r="AE16" i="3"/>
  <c r="AI16" i="3" s="1"/>
  <c r="AE17" i="3"/>
  <c r="AE18" i="3"/>
  <c r="AG15" i="3"/>
  <c r="AH15" i="3" s="1"/>
  <c r="AE15" i="3"/>
  <c r="AF15" i="3" s="1"/>
  <c r="AG14" i="3"/>
  <c r="AH14" i="3" s="1"/>
  <c r="AE14" i="3"/>
  <c r="AF14" i="3" s="1"/>
  <c r="AG13" i="3"/>
  <c r="AH13" i="3" s="1"/>
  <c r="AE13" i="3"/>
  <c r="AF13" i="3" s="1"/>
  <c r="AG12" i="3"/>
  <c r="AH12" i="3" s="1"/>
  <c r="AE12" i="3"/>
  <c r="AF12" i="3" s="1"/>
  <c r="AG11" i="3"/>
  <c r="AH11" i="3" s="1"/>
  <c r="AE11" i="3"/>
  <c r="AF11" i="3" s="1"/>
  <c r="AG10" i="3"/>
  <c r="AH10" i="3" s="1"/>
  <c r="AE10" i="3"/>
  <c r="AF10" i="3" s="1"/>
  <c r="AG9" i="3"/>
  <c r="AH9" i="3" s="1"/>
  <c r="AE9" i="3"/>
  <c r="AG8" i="3"/>
  <c r="AH8" i="3" s="1"/>
  <c r="AI8" i="3"/>
  <c r="AG7" i="3"/>
  <c r="AH7" i="3" s="1"/>
  <c r="AE7" i="3"/>
  <c r="AF7" i="3" s="1"/>
  <c r="AG6" i="3"/>
  <c r="AH6" i="3" s="1"/>
  <c r="AE6" i="3"/>
  <c r="AI6" i="3" s="1"/>
  <c r="AG5" i="3"/>
  <c r="AH5" i="3" s="1"/>
  <c r="AE5" i="3"/>
  <c r="AF5" i="3" s="1"/>
  <c r="AG23" i="1"/>
  <c r="AH23" i="1" s="1"/>
  <c r="AG24" i="1"/>
  <c r="AH24" i="1" s="1"/>
  <c r="AG25" i="1"/>
  <c r="AH25" i="1" s="1"/>
  <c r="AG26" i="1"/>
  <c r="AH26" i="1" s="1"/>
  <c r="AE23" i="1"/>
  <c r="AF23" i="1" s="1"/>
  <c r="AE24" i="1"/>
  <c r="AF24" i="1" s="1"/>
  <c r="AE25" i="1"/>
  <c r="AE26" i="1"/>
  <c r="AG22" i="1"/>
  <c r="AH22" i="1" s="1"/>
  <c r="AE22" i="1"/>
  <c r="AF22" i="1" s="1"/>
  <c r="AG18" i="1"/>
  <c r="AH18" i="1" s="1"/>
  <c r="AG19" i="1"/>
  <c r="AH19" i="1" s="1"/>
  <c r="AG20" i="1"/>
  <c r="AH20" i="1" s="1"/>
  <c r="AG21" i="1"/>
  <c r="AH21" i="1" s="1"/>
  <c r="AE18" i="1"/>
  <c r="AF18" i="1" s="1"/>
  <c r="AE19" i="1"/>
  <c r="AF19" i="1" s="1"/>
  <c r="AE20" i="1"/>
  <c r="AE21" i="1"/>
  <c r="AF21" i="1" s="1"/>
  <c r="AG17" i="1"/>
  <c r="AH17" i="1" s="1"/>
  <c r="AE17" i="1"/>
  <c r="AG16" i="1"/>
  <c r="AE16" i="1"/>
  <c r="AF16" i="1" s="1"/>
  <c r="AG14" i="1"/>
  <c r="AH14" i="1" s="1"/>
  <c r="AG15" i="1"/>
  <c r="AH15" i="1" s="1"/>
  <c r="AE14" i="1"/>
  <c r="AF14" i="1" s="1"/>
  <c r="AE15" i="1"/>
  <c r="AF15" i="1" s="1"/>
  <c r="AG13" i="1"/>
  <c r="AH13" i="1" s="1"/>
  <c r="AE13" i="1"/>
  <c r="AI13" i="1" s="1"/>
  <c r="AG12" i="1"/>
  <c r="AH12" i="1" s="1"/>
  <c r="AE12" i="1"/>
  <c r="AF12" i="1" s="1"/>
  <c r="AG11" i="1"/>
  <c r="AH11" i="1" s="1"/>
  <c r="AE11" i="1"/>
  <c r="AG10" i="1"/>
  <c r="AH10" i="1" s="1"/>
  <c r="AE10" i="1"/>
  <c r="AF10" i="1" s="1"/>
  <c r="AG9" i="1"/>
  <c r="AH9" i="1" s="1"/>
  <c r="AE9" i="1"/>
  <c r="AF9" i="1" s="1"/>
  <c r="AG8" i="1"/>
  <c r="AH8" i="1" s="1"/>
  <c r="AE8" i="1"/>
  <c r="AF8" i="1" s="1"/>
  <c r="AG7" i="1"/>
  <c r="AH7" i="1" s="1"/>
  <c r="AF7" i="1"/>
  <c r="AG6" i="1"/>
  <c r="AE6" i="1"/>
  <c r="AF6" i="1" s="1"/>
  <c r="AG23" i="2"/>
  <c r="AH23" i="2" s="1"/>
  <c r="AG24" i="2"/>
  <c r="AH24" i="2" s="1"/>
  <c r="AG25" i="2"/>
  <c r="AH25" i="2" s="1"/>
  <c r="AG26" i="2"/>
  <c r="AH26" i="2" s="1"/>
  <c r="AE23" i="2"/>
  <c r="AE24" i="2"/>
  <c r="AF24" i="2" s="1"/>
  <c r="AE25" i="2"/>
  <c r="AF25" i="2" s="1"/>
  <c r="AE26" i="2"/>
  <c r="AG22" i="2"/>
  <c r="AH22" i="2" s="1"/>
  <c r="AE22" i="2"/>
  <c r="AG21" i="2"/>
  <c r="AH21" i="2" s="1"/>
  <c r="AE21" i="2"/>
  <c r="AF21" i="2" s="1"/>
  <c r="AG18" i="2"/>
  <c r="AH18" i="2" s="1"/>
  <c r="AG19" i="2"/>
  <c r="AH19" i="2" s="1"/>
  <c r="AG20" i="2"/>
  <c r="AH20" i="2" s="1"/>
  <c r="AE18" i="2"/>
  <c r="AF18" i="2" s="1"/>
  <c r="AE19" i="2"/>
  <c r="AF19" i="2" s="1"/>
  <c r="AE20" i="2"/>
  <c r="AF20" i="2" s="1"/>
  <c r="AG17" i="2"/>
  <c r="AH17" i="2" s="1"/>
  <c r="AE17" i="2"/>
  <c r="AF17" i="2" s="1"/>
  <c r="AG16" i="2"/>
  <c r="AH16" i="2" s="1"/>
  <c r="AE16" i="2"/>
  <c r="AG14" i="2"/>
  <c r="AH14" i="2" s="1"/>
  <c r="AG15" i="2"/>
  <c r="AH15" i="2" s="1"/>
  <c r="AE14" i="2"/>
  <c r="AF14" i="2" s="1"/>
  <c r="AE15" i="2"/>
  <c r="AF15" i="2" s="1"/>
  <c r="AG13" i="2"/>
  <c r="AH13" i="2" s="1"/>
  <c r="AE13" i="2"/>
  <c r="AG12" i="2"/>
  <c r="AH12" i="2" s="1"/>
  <c r="AE12" i="2"/>
  <c r="AF12" i="2" s="1"/>
  <c r="AG11" i="2"/>
  <c r="AH11" i="2" s="1"/>
  <c r="AE11" i="2"/>
  <c r="AF11" i="2" s="1"/>
  <c r="AG10" i="2"/>
  <c r="AH10" i="2" s="1"/>
  <c r="AE10" i="2"/>
  <c r="AF10" i="2" s="1"/>
  <c r="AG9" i="2"/>
  <c r="AH9" i="2" s="1"/>
  <c r="AE9" i="2"/>
  <c r="AF9" i="2" s="1"/>
  <c r="AG8" i="2"/>
  <c r="AH8" i="2" s="1"/>
  <c r="AE8" i="2"/>
  <c r="AF8" i="2" s="1"/>
  <c r="AG7" i="2"/>
  <c r="AH7" i="2" s="1"/>
  <c r="AE7" i="2"/>
  <c r="AF7" i="2" s="1"/>
  <c r="AG6" i="2"/>
  <c r="AH6" i="2" s="1"/>
  <c r="AE6" i="2"/>
  <c r="AF6" i="2" s="1"/>
  <c r="AG5" i="2"/>
  <c r="AI5" i="2" s="1"/>
  <c r="AF5" i="2"/>
  <c r="AF23" i="11"/>
  <c r="AG23" i="11" s="1"/>
  <c r="AF24" i="11"/>
  <c r="AG24" i="11" s="1"/>
  <c r="AF25" i="11"/>
  <c r="AF26" i="11"/>
  <c r="AG26" i="11" s="1"/>
  <c r="AD23" i="11"/>
  <c r="AE23" i="11" s="1"/>
  <c r="AD24" i="11"/>
  <c r="AE24" i="11" s="1"/>
  <c r="AD25" i="11"/>
  <c r="AE25" i="11" s="1"/>
  <c r="AD26" i="11"/>
  <c r="AF22" i="11"/>
  <c r="AD22" i="11"/>
  <c r="AE22" i="11" s="1"/>
  <c r="AF21" i="11"/>
  <c r="AG21" i="11" s="1"/>
  <c r="AD21" i="11"/>
  <c r="AE21" i="11" s="1"/>
  <c r="AF18" i="11"/>
  <c r="AG18" i="11" s="1"/>
  <c r="AF19" i="11"/>
  <c r="AG19" i="11" s="1"/>
  <c r="AF20" i="11"/>
  <c r="AG20" i="11" s="1"/>
  <c r="AD18" i="11"/>
  <c r="AE18" i="11" s="1"/>
  <c r="AD19" i="11"/>
  <c r="AE19" i="11" s="1"/>
  <c r="AD20" i="11"/>
  <c r="AE20" i="11" s="1"/>
  <c r="AF17" i="11"/>
  <c r="AG17" i="11" s="1"/>
  <c r="AD17" i="11"/>
  <c r="AE17" i="11" s="1"/>
  <c r="AF14" i="11"/>
  <c r="AG14" i="11" s="1"/>
  <c r="AF15" i="11"/>
  <c r="AF16" i="11"/>
  <c r="AG16" i="11" s="1"/>
  <c r="AD14" i="11"/>
  <c r="AD15" i="11"/>
  <c r="AE15" i="11" s="1"/>
  <c r="AD16" i="11"/>
  <c r="AH16" i="11" s="1"/>
  <c r="AF13" i="11"/>
  <c r="AG13" i="11" s="1"/>
  <c r="AD13" i="11"/>
  <c r="AH13" i="11" s="1"/>
  <c r="AF12" i="11"/>
  <c r="AG12" i="11" s="1"/>
  <c r="AD12" i="11"/>
  <c r="AH12" i="11" s="1"/>
  <c r="AF11" i="11"/>
  <c r="AG11" i="11" s="1"/>
  <c r="AD11" i="11"/>
  <c r="AE11" i="11" s="1"/>
  <c r="AF10" i="11"/>
  <c r="AG10" i="11" s="1"/>
  <c r="AD10" i="11"/>
  <c r="AF9" i="11"/>
  <c r="AG9" i="11" s="1"/>
  <c r="AD9" i="11"/>
  <c r="AE9" i="11" s="1"/>
  <c r="AF8" i="11"/>
  <c r="AG8" i="11" s="1"/>
  <c r="AD8" i="11"/>
  <c r="AE8" i="11" s="1"/>
  <c r="AE7" i="11"/>
  <c r="AF6" i="11"/>
  <c r="AG6" i="11" s="1"/>
  <c r="AD6" i="11"/>
  <c r="AF5" i="11"/>
  <c r="AG5" i="11" s="1"/>
  <c r="AD5" i="11"/>
  <c r="AD22" i="13"/>
  <c r="AE22" i="13" s="1"/>
  <c r="AD23" i="13"/>
  <c r="AE23" i="13" s="1"/>
  <c r="AD24" i="13"/>
  <c r="AE24" i="13" s="1"/>
  <c r="AD25" i="13"/>
  <c r="AE25" i="13" s="1"/>
  <c r="AB22" i="13"/>
  <c r="AC22" i="13" s="1"/>
  <c r="AB23" i="13"/>
  <c r="AB24" i="13"/>
  <c r="AB25" i="13"/>
  <c r="AD21" i="13"/>
  <c r="AE21" i="13" s="1"/>
  <c r="AB21" i="13"/>
  <c r="AC21" i="13" s="1"/>
  <c r="AD18" i="13"/>
  <c r="AE18" i="13" s="1"/>
  <c r="AD19" i="13"/>
  <c r="AD20" i="13"/>
  <c r="AE20" i="13" s="1"/>
  <c r="AB18" i="13"/>
  <c r="AB19" i="13"/>
  <c r="AC19" i="13" s="1"/>
  <c r="AB20" i="13"/>
  <c r="AC20" i="13" s="1"/>
  <c r="AD17" i="13"/>
  <c r="AE17" i="13" s="1"/>
  <c r="AB17" i="13"/>
  <c r="AC17" i="13" s="1"/>
  <c r="AD16" i="13"/>
  <c r="AE16" i="13" s="1"/>
  <c r="AB16" i="13"/>
  <c r="AC16" i="13" s="1"/>
  <c r="AD15" i="13"/>
  <c r="AE15" i="13" s="1"/>
  <c r="AB15" i="13"/>
  <c r="AD14" i="13"/>
  <c r="AE14" i="13" s="1"/>
  <c r="AB14" i="13"/>
  <c r="AF14" i="13" s="1"/>
  <c r="AD11" i="13"/>
  <c r="AE11" i="13" s="1"/>
  <c r="AB11" i="13"/>
  <c r="AC11" i="13" s="1"/>
  <c r="AD13" i="13"/>
  <c r="AE13" i="13" s="1"/>
  <c r="AB13" i="13"/>
  <c r="AC13" i="13" s="1"/>
  <c r="AD12" i="13"/>
  <c r="AE12" i="13" s="1"/>
  <c r="AB12" i="13"/>
  <c r="AF12" i="13" s="1"/>
  <c r="AD10" i="13"/>
  <c r="AE10" i="13" s="1"/>
  <c r="AB10" i="13"/>
  <c r="AD9" i="13"/>
  <c r="AE9" i="13" s="1"/>
  <c r="AB9" i="13"/>
  <c r="AD8" i="13"/>
  <c r="AE8" i="13" s="1"/>
  <c r="AB8" i="13"/>
  <c r="AD7" i="13"/>
  <c r="AE7" i="13" s="1"/>
  <c r="AB7" i="13"/>
  <c r="AC7" i="13" s="1"/>
  <c r="AD6" i="13"/>
  <c r="AE6" i="13" s="1"/>
  <c r="AB6" i="13"/>
  <c r="AD5" i="13"/>
  <c r="AE5" i="13" s="1"/>
  <c r="AB5" i="13"/>
  <c r="AF5" i="13" s="1"/>
  <c r="AD26" i="20"/>
  <c r="AE26" i="20" s="1"/>
  <c r="AB26" i="20"/>
  <c r="AC26" i="20" s="1"/>
  <c r="AD21" i="20"/>
  <c r="AE21" i="20" s="1"/>
  <c r="AB21" i="20"/>
  <c r="AC21" i="20" s="1"/>
  <c r="AD25" i="20"/>
  <c r="AE25" i="20" s="1"/>
  <c r="AB25" i="20"/>
  <c r="AC25" i="20" s="1"/>
  <c r="AD24" i="20"/>
  <c r="AE24" i="20" s="1"/>
  <c r="AC24" i="20"/>
  <c r="AD23" i="20"/>
  <c r="AE23" i="20" s="1"/>
  <c r="AB23" i="20"/>
  <c r="AC23" i="20" s="1"/>
  <c r="AD22" i="20"/>
  <c r="AE22" i="20" s="1"/>
  <c r="AB22" i="20"/>
  <c r="AD20" i="20"/>
  <c r="AE20" i="20" s="1"/>
  <c r="AB20" i="20"/>
  <c r="AD19" i="20"/>
  <c r="AE19" i="20" s="1"/>
  <c r="AB19" i="20"/>
  <c r="AC19" i="20" s="1"/>
  <c r="AD18" i="20"/>
  <c r="AE18" i="20" s="1"/>
  <c r="AB18" i="20"/>
  <c r="AC18" i="20" s="1"/>
  <c r="AD17" i="20"/>
  <c r="AE17" i="20" s="1"/>
  <c r="AB17" i="20"/>
  <c r="AC17" i="20" s="1"/>
  <c r="AD16" i="20"/>
  <c r="AE16" i="20" s="1"/>
  <c r="AB16" i="20"/>
  <c r="AD15" i="20"/>
  <c r="AE15" i="20" s="1"/>
  <c r="AB15" i="20"/>
  <c r="AD14" i="20"/>
  <c r="AE14" i="20" s="1"/>
  <c r="AB14" i="20"/>
  <c r="AD12" i="20"/>
  <c r="AE12" i="20" s="1"/>
  <c r="AB12" i="20"/>
  <c r="AC12" i="20" s="1"/>
  <c r="AD13" i="20"/>
  <c r="AE13" i="20" s="1"/>
  <c r="AB13" i="20"/>
  <c r="AC13" i="20" s="1"/>
  <c r="AD11" i="20"/>
  <c r="AE11" i="20" s="1"/>
  <c r="AB11" i="20"/>
  <c r="AC11" i="20" s="1"/>
  <c r="AD10" i="20"/>
  <c r="AE10" i="20" s="1"/>
  <c r="AB10" i="20"/>
  <c r="AD8" i="20"/>
  <c r="AE8" i="20" s="1"/>
  <c r="AB8" i="20"/>
  <c r="AC8" i="20" s="1"/>
  <c r="J7" i="20"/>
  <c r="AE7" i="20" s="1"/>
  <c r="AB7" i="20"/>
  <c r="AC7" i="20" s="1"/>
  <c r="AD9" i="20"/>
  <c r="AE9" i="20" s="1"/>
  <c r="AB9" i="20"/>
  <c r="AC9" i="20" s="1"/>
  <c r="AD6" i="20"/>
  <c r="AE6" i="20" s="1"/>
  <c r="AB6" i="20"/>
  <c r="AC6" i="20" s="1"/>
  <c r="AD5" i="20"/>
  <c r="AE5" i="20" s="1"/>
  <c r="AB5" i="20"/>
  <c r="AF26" i="7"/>
  <c r="AG26" i="7" s="1"/>
  <c r="AF27" i="7"/>
  <c r="AG27" i="7" s="1"/>
  <c r="AD26" i="7"/>
  <c r="AE26" i="7" s="1"/>
  <c r="AD27" i="7"/>
  <c r="AE27" i="7" s="1"/>
  <c r="AF25" i="7"/>
  <c r="AG25" i="7" s="1"/>
  <c r="AD25" i="7"/>
  <c r="AF22" i="7"/>
  <c r="AD22" i="7"/>
  <c r="AE22" i="7" s="1"/>
  <c r="AF24" i="7"/>
  <c r="AG24" i="7" s="1"/>
  <c r="AD24" i="7"/>
  <c r="AF23" i="7"/>
  <c r="AG23" i="7" s="1"/>
  <c r="AD23" i="7"/>
  <c r="AE23" i="7" s="1"/>
  <c r="AF16" i="7"/>
  <c r="AG16" i="7" s="1"/>
  <c r="AD16" i="7"/>
  <c r="AE16" i="7" s="1"/>
  <c r="AF18" i="7"/>
  <c r="AG18" i="7" s="1"/>
  <c r="AF19" i="7"/>
  <c r="AF20" i="7"/>
  <c r="AG20" i="7" s="1"/>
  <c r="AF21" i="7"/>
  <c r="AD18" i="7"/>
  <c r="AD19" i="7"/>
  <c r="AE19" i="7" s="1"/>
  <c r="AD20" i="7"/>
  <c r="AE20" i="7" s="1"/>
  <c r="AD21" i="7"/>
  <c r="AE21" i="7" s="1"/>
  <c r="AF17" i="7"/>
  <c r="AG17" i="7" s="1"/>
  <c r="AD17" i="7"/>
  <c r="AE17" i="7" s="1"/>
  <c r="AF14" i="7"/>
  <c r="AG14" i="7" s="1"/>
  <c r="AF15" i="7"/>
  <c r="AG15" i="7" s="1"/>
  <c r="AD14" i="7"/>
  <c r="AE14" i="7" s="1"/>
  <c r="AD15" i="7"/>
  <c r="AF13" i="7"/>
  <c r="AG13" i="7" s="1"/>
  <c r="AD13" i="7"/>
  <c r="AE13" i="7" s="1"/>
  <c r="AF12" i="7"/>
  <c r="AG12" i="7" s="1"/>
  <c r="AD12" i="7"/>
  <c r="AE12" i="7" s="1"/>
  <c r="AF11" i="7"/>
  <c r="AG11" i="7" s="1"/>
  <c r="AD11" i="7"/>
  <c r="AF9" i="7"/>
  <c r="AG9" i="7" s="1"/>
  <c r="AD9" i="7"/>
  <c r="AE9" i="7" s="1"/>
  <c r="AF10" i="7"/>
  <c r="AG10" i="7" s="1"/>
  <c r="AD10" i="7"/>
  <c r="AE10" i="7" s="1"/>
  <c r="AF8" i="7"/>
  <c r="AG8" i="7" s="1"/>
  <c r="AE8" i="7"/>
  <c r="AF7" i="7"/>
  <c r="AG7" i="7" s="1"/>
  <c r="AD7" i="7"/>
  <c r="AF6" i="7"/>
  <c r="AG6" i="7" s="1"/>
  <c r="AD6" i="7"/>
  <c r="AE6" i="7" s="1"/>
  <c r="AF5" i="7"/>
  <c r="AG5" i="7" s="1"/>
  <c r="AD5" i="7"/>
  <c r="AE5" i="7" s="1"/>
  <c r="AD25" i="19"/>
  <c r="AE25" i="19" s="1"/>
  <c r="AD26" i="19"/>
  <c r="AE26" i="19" s="1"/>
  <c r="AD27" i="19"/>
  <c r="AE27" i="19" s="1"/>
  <c r="AD28" i="19"/>
  <c r="AE28" i="19" s="1"/>
  <c r="AD29" i="19"/>
  <c r="AE29" i="19" s="1"/>
  <c r="AB25" i="19"/>
  <c r="AC25" i="19" s="1"/>
  <c r="AB26" i="19"/>
  <c r="AB27" i="19"/>
  <c r="AB28" i="19"/>
  <c r="AB29" i="19"/>
  <c r="AC29" i="19" s="1"/>
  <c r="AD24" i="19"/>
  <c r="AE24" i="19" s="1"/>
  <c r="AB24" i="19"/>
  <c r="AF24" i="19" s="1"/>
  <c r="AD17" i="19"/>
  <c r="AE17" i="19" s="1"/>
  <c r="AB17" i="19"/>
  <c r="AC17" i="19" s="1"/>
  <c r="AD23" i="19"/>
  <c r="AE23" i="19" s="1"/>
  <c r="AB23" i="19"/>
  <c r="AD22" i="19"/>
  <c r="AE22" i="19" s="1"/>
  <c r="AB22" i="19"/>
  <c r="AC22" i="19" s="1"/>
  <c r="AD14" i="19"/>
  <c r="AE14" i="19" s="1"/>
  <c r="AB14" i="19"/>
  <c r="AD19" i="19"/>
  <c r="AE19" i="19" s="1"/>
  <c r="AD20" i="19"/>
  <c r="AD21" i="19"/>
  <c r="AE21" i="19" s="1"/>
  <c r="AB19" i="19"/>
  <c r="AC19" i="19" s="1"/>
  <c r="AB20" i="19"/>
  <c r="AC20" i="19" s="1"/>
  <c r="AB21" i="19"/>
  <c r="AD18" i="19"/>
  <c r="AE18" i="19" s="1"/>
  <c r="AB18" i="19"/>
  <c r="AC18" i="19" s="1"/>
  <c r="AD16" i="19"/>
  <c r="AE16" i="19" s="1"/>
  <c r="AB16" i="19"/>
  <c r="AD15" i="19"/>
  <c r="AE15" i="19" s="1"/>
  <c r="AB15" i="19"/>
  <c r="AD10" i="19"/>
  <c r="AE10" i="19" s="1"/>
  <c r="AB10" i="19"/>
  <c r="AD12" i="19"/>
  <c r="AE12" i="19" s="1"/>
  <c r="AD13" i="19"/>
  <c r="AE13" i="19" s="1"/>
  <c r="AB12" i="19"/>
  <c r="AB13" i="19"/>
  <c r="AC13" i="19" s="1"/>
  <c r="AD11" i="19"/>
  <c r="AE11" i="19" s="1"/>
  <c r="AB11" i="19"/>
  <c r="AD8" i="19"/>
  <c r="AE8" i="19" s="1"/>
  <c r="AB8" i="19"/>
  <c r="AD7" i="19"/>
  <c r="AE7" i="19" s="1"/>
  <c r="AB7" i="19"/>
  <c r="AD9" i="19"/>
  <c r="AE9" i="19" s="1"/>
  <c r="AB9" i="19"/>
  <c r="AD6" i="19"/>
  <c r="AE6" i="19" s="1"/>
  <c r="AB6" i="19"/>
  <c r="AF6" i="19" s="1"/>
  <c r="AD5" i="19"/>
  <c r="AE5" i="19" s="1"/>
  <c r="AB5" i="19"/>
  <c r="AC5" i="19" s="1"/>
  <c r="AE19" i="18"/>
  <c r="AE20" i="18"/>
  <c r="AE21" i="18"/>
  <c r="AE16" i="18"/>
  <c r="AE22" i="18"/>
  <c r="AE23" i="18"/>
  <c r="AE17" i="18"/>
  <c r="AC19" i="18"/>
  <c r="AC20" i="18"/>
  <c r="AC21" i="18"/>
  <c r="AC16" i="18"/>
  <c r="AC22" i="18"/>
  <c r="AC23" i="18"/>
  <c r="AC17" i="18"/>
  <c r="AE18" i="18"/>
  <c r="AC18" i="18"/>
  <c r="AD25" i="18"/>
  <c r="AE25" i="18" s="1"/>
  <c r="AD26" i="18"/>
  <c r="AE26" i="18" s="1"/>
  <c r="AD27" i="18"/>
  <c r="AE27" i="18" s="1"/>
  <c r="AD28" i="18"/>
  <c r="AE28" i="18" s="1"/>
  <c r="AD29" i="18"/>
  <c r="AE29" i="18" s="1"/>
  <c r="AB25" i="18"/>
  <c r="AB26" i="18"/>
  <c r="AB27" i="18"/>
  <c r="AC27" i="18" s="1"/>
  <c r="AB28" i="18"/>
  <c r="AC28" i="18" s="1"/>
  <c r="AB29" i="18"/>
  <c r="AD24" i="18"/>
  <c r="AE24" i="18" s="1"/>
  <c r="AB24" i="18"/>
  <c r="AF24" i="18" s="1"/>
  <c r="AD17" i="18"/>
  <c r="AB17" i="18"/>
  <c r="AD23" i="18"/>
  <c r="AB23" i="18"/>
  <c r="AF23" i="18" s="1"/>
  <c r="AB22" i="18"/>
  <c r="AD16" i="18"/>
  <c r="AB16" i="18"/>
  <c r="AD21" i="18"/>
  <c r="AD20" i="18"/>
  <c r="AD19" i="18"/>
  <c r="AB19" i="18"/>
  <c r="AF19" i="18" s="1"/>
  <c r="AB20" i="18"/>
  <c r="AB21" i="18"/>
  <c r="AD18" i="18"/>
  <c r="AB18" i="18"/>
  <c r="AF18" i="18" s="1"/>
  <c r="AD15" i="18"/>
  <c r="AE15" i="18" s="1"/>
  <c r="AB15" i="18"/>
  <c r="AC15" i="18" s="1"/>
  <c r="AD14" i="18"/>
  <c r="AE14" i="18" s="1"/>
  <c r="AB14" i="18"/>
  <c r="AC14" i="18" s="1"/>
  <c r="AD13" i="18"/>
  <c r="AB13" i="18"/>
  <c r="AC13" i="18" s="1"/>
  <c r="AD12" i="18"/>
  <c r="AE12" i="18" s="1"/>
  <c r="AB12" i="18"/>
  <c r="AC12" i="18" s="1"/>
  <c r="AD10" i="18"/>
  <c r="AE10" i="18" s="1"/>
  <c r="AB10" i="18"/>
  <c r="AD11" i="18"/>
  <c r="AE11" i="18" s="1"/>
  <c r="AB11" i="18"/>
  <c r="AC11" i="18" s="1"/>
  <c r="AD9" i="18"/>
  <c r="AE9" i="18" s="1"/>
  <c r="AD8" i="18"/>
  <c r="AE8" i="18" s="1"/>
  <c r="AB9" i="18"/>
  <c r="AC9" i="18" s="1"/>
  <c r="AB8" i="18"/>
  <c r="AE7" i="18"/>
  <c r="AD6" i="18"/>
  <c r="AE6" i="18" s="1"/>
  <c r="AB6" i="18"/>
  <c r="AF6" i="18" s="1"/>
  <c r="AD24" i="17"/>
  <c r="AD25" i="17"/>
  <c r="AE25" i="17" s="1"/>
  <c r="AD26" i="17"/>
  <c r="AE26" i="17" s="1"/>
  <c r="AD27" i="17"/>
  <c r="AE27" i="17" s="1"/>
  <c r="AD28" i="17"/>
  <c r="AB24" i="17"/>
  <c r="AC24" i="17" s="1"/>
  <c r="AB25" i="17"/>
  <c r="AC25" i="17" s="1"/>
  <c r="AB26" i="17"/>
  <c r="AC26" i="17" s="1"/>
  <c r="AB27" i="17"/>
  <c r="AC27" i="17" s="1"/>
  <c r="AB28" i="17"/>
  <c r="AC28" i="17" s="1"/>
  <c r="AD23" i="17"/>
  <c r="AE23" i="17" s="1"/>
  <c r="AB23" i="17"/>
  <c r="AC23" i="17" s="1"/>
  <c r="AD18" i="17"/>
  <c r="AE18" i="17" s="1"/>
  <c r="AD19" i="17"/>
  <c r="AE19" i="17" s="1"/>
  <c r="AD20" i="17"/>
  <c r="AE20" i="17" s="1"/>
  <c r="AD21" i="17"/>
  <c r="AE21" i="17" s="1"/>
  <c r="AD22" i="17"/>
  <c r="AE22" i="17" s="1"/>
  <c r="AB18" i="17"/>
  <c r="AB19" i="17"/>
  <c r="AC19" i="17" s="1"/>
  <c r="AB20" i="17"/>
  <c r="AC20" i="17" s="1"/>
  <c r="AB21" i="17"/>
  <c r="AB22" i="17"/>
  <c r="AD17" i="17"/>
  <c r="AE17" i="17" s="1"/>
  <c r="AB17" i="17"/>
  <c r="AC17" i="17" s="1"/>
  <c r="AD12" i="17"/>
  <c r="AE12" i="17" s="1"/>
  <c r="AB12" i="17"/>
  <c r="AD14" i="17"/>
  <c r="AD15" i="17"/>
  <c r="AE15" i="17" s="1"/>
  <c r="AD16" i="17"/>
  <c r="AE16" i="17" s="1"/>
  <c r="AB14" i="17"/>
  <c r="AC14" i="17" s="1"/>
  <c r="AB15" i="17"/>
  <c r="AC15" i="17" s="1"/>
  <c r="AB16" i="17"/>
  <c r="AF16" i="17" s="1"/>
  <c r="AD13" i="17"/>
  <c r="AE13" i="17" s="1"/>
  <c r="AB13" i="17"/>
  <c r="AC13" i="17" s="1"/>
  <c r="AD11" i="17"/>
  <c r="AE11" i="17" s="1"/>
  <c r="AB11" i="17"/>
  <c r="AC11" i="17" s="1"/>
  <c r="AD10" i="17"/>
  <c r="AE10" i="17" s="1"/>
  <c r="AB10" i="17"/>
  <c r="AD9" i="17"/>
  <c r="AE9" i="17" s="1"/>
  <c r="AB9" i="17"/>
  <c r="AC9" i="17" s="1"/>
  <c r="AB8" i="17"/>
  <c r="AC8" i="17" s="1"/>
  <c r="AD8" i="17"/>
  <c r="AE8" i="17" s="1"/>
  <c r="AD7" i="17"/>
  <c r="AE7" i="17" s="1"/>
  <c r="AB7" i="17"/>
  <c r="AC7" i="17" s="1"/>
  <c r="AD6" i="17"/>
  <c r="AE6" i="17" s="1"/>
  <c r="AB6" i="17"/>
  <c r="AC6" i="17" s="1"/>
  <c r="AD5" i="17"/>
  <c r="AE5" i="17" s="1"/>
  <c r="AB5" i="17"/>
  <c r="AB18" i="16"/>
  <c r="AF18" i="16" s="1"/>
  <c r="AF24" i="16"/>
  <c r="AE26" i="16"/>
  <c r="AE27" i="16"/>
  <c r="AE28" i="16"/>
  <c r="AE29" i="16"/>
  <c r="AE24" i="16"/>
  <c r="AE30" i="16"/>
  <c r="AE25" i="16"/>
  <c r="AC24" i="16"/>
  <c r="AC5" i="16"/>
  <c r="AB30" i="16"/>
  <c r="AC30" i="16" s="1"/>
  <c r="AB26" i="16"/>
  <c r="AC26" i="16" s="1"/>
  <c r="AB27" i="16"/>
  <c r="AF27" i="16" s="1"/>
  <c r="AB28" i="16"/>
  <c r="AF28" i="16" s="1"/>
  <c r="AB29" i="16"/>
  <c r="AF29" i="16" s="1"/>
  <c r="AB25" i="16"/>
  <c r="AC25" i="16" s="1"/>
  <c r="AD22" i="16"/>
  <c r="AE22" i="16" s="1"/>
  <c r="AD20" i="16"/>
  <c r="AE20" i="16" s="1"/>
  <c r="AB22" i="16"/>
  <c r="AF22" i="16" s="1"/>
  <c r="AB20" i="16"/>
  <c r="AC20" i="16" s="1"/>
  <c r="AD18" i="16"/>
  <c r="AE18" i="16" s="1"/>
  <c r="AD21" i="16"/>
  <c r="AE21" i="16" s="1"/>
  <c r="AD23" i="16"/>
  <c r="AE23" i="16" s="1"/>
  <c r="AD19" i="16"/>
  <c r="AE19" i="16" s="1"/>
  <c r="AB21" i="16"/>
  <c r="AC21" i="16" s="1"/>
  <c r="AB23" i="16"/>
  <c r="AB19" i="16"/>
  <c r="AC19" i="16" s="1"/>
  <c r="AD16" i="16"/>
  <c r="AE16" i="16" s="1"/>
  <c r="AD17" i="16"/>
  <c r="AE17" i="16" s="1"/>
  <c r="AB16" i="16"/>
  <c r="AB17" i="16"/>
  <c r="AC17" i="16" s="1"/>
  <c r="AD15" i="16"/>
  <c r="AE15" i="16" s="1"/>
  <c r="AB15" i="16"/>
  <c r="AF15" i="16" s="1"/>
  <c r="AD13" i="16"/>
  <c r="AE13" i="16" s="1"/>
  <c r="AB13" i="16"/>
  <c r="AD14" i="16"/>
  <c r="AE14" i="16" s="1"/>
  <c r="AB14" i="16"/>
  <c r="AD12" i="16"/>
  <c r="AE12" i="16" s="1"/>
  <c r="AB12" i="16"/>
  <c r="AC12" i="16" s="1"/>
  <c r="AD10" i="16"/>
  <c r="AE10" i="16" s="1"/>
  <c r="AB10" i="16"/>
  <c r="AD11" i="16"/>
  <c r="AE11" i="16" s="1"/>
  <c r="AB11" i="16"/>
  <c r="AD9" i="16"/>
  <c r="AE9" i="16" s="1"/>
  <c r="AB9" i="16"/>
  <c r="AF9" i="16" s="1"/>
  <c r="AD8" i="16"/>
  <c r="AE8" i="16" s="1"/>
  <c r="AB8" i="16"/>
  <c r="AC8" i="16" s="1"/>
  <c r="AB7" i="16"/>
  <c r="AB6" i="16"/>
  <c r="AD6" i="16"/>
  <c r="AE6" i="16" s="1"/>
  <c r="AD7" i="16"/>
  <c r="AE7" i="16" s="1"/>
  <c r="AD5" i="16"/>
  <c r="AE5" i="16" s="1"/>
  <c r="AB5" i="16"/>
  <c r="AF22" i="14"/>
  <c r="AF23" i="14"/>
  <c r="AG23" i="14" s="1"/>
  <c r="AF24" i="14"/>
  <c r="AG24" i="14" s="1"/>
  <c r="AF25" i="14"/>
  <c r="AG25" i="14" s="1"/>
  <c r="AF21" i="14"/>
  <c r="AG21" i="14" s="1"/>
  <c r="AF20" i="14"/>
  <c r="AG20" i="14" s="1"/>
  <c r="AF15" i="14"/>
  <c r="AG15" i="14" s="1"/>
  <c r="AF19" i="14"/>
  <c r="AG19" i="14" s="1"/>
  <c r="AF18" i="14"/>
  <c r="AG18" i="14" s="1"/>
  <c r="AF14" i="14"/>
  <c r="AG14" i="14" s="1"/>
  <c r="AF17" i="14"/>
  <c r="AG17" i="14" s="1"/>
  <c r="AF16" i="14"/>
  <c r="AG16" i="14" s="1"/>
  <c r="AF11" i="14"/>
  <c r="AG11" i="14" s="1"/>
  <c r="AF13" i="14"/>
  <c r="AF12" i="14"/>
  <c r="AG12" i="14" s="1"/>
  <c r="AF10" i="14"/>
  <c r="AG10" i="14" s="1"/>
  <c r="AF8" i="14"/>
  <c r="AG8" i="14" s="1"/>
  <c r="AF9" i="14"/>
  <c r="AG9" i="14" s="1"/>
  <c r="AF7" i="14"/>
  <c r="AG7" i="14" s="1"/>
  <c r="AF6" i="14"/>
  <c r="AG6" i="14" s="1"/>
  <c r="AF5" i="14"/>
  <c r="AG5" i="14" s="1"/>
  <c r="AF4" i="14"/>
  <c r="AG4" i="14" s="1"/>
  <c r="AE9" i="14"/>
  <c r="AD22" i="14"/>
  <c r="AE22" i="14" s="1"/>
  <c r="AD23" i="14"/>
  <c r="AE23" i="14" s="1"/>
  <c r="AD24" i="14"/>
  <c r="AE24" i="14" s="1"/>
  <c r="AD25" i="14"/>
  <c r="AE25" i="14" s="1"/>
  <c r="AD21" i="14"/>
  <c r="AD20" i="14"/>
  <c r="AD15" i="14"/>
  <c r="AE15" i="14" s="1"/>
  <c r="AD19" i="14"/>
  <c r="AD18" i="14"/>
  <c r="AD14" i="14"/>
  <c r="AE14" i="14" s="1"/>
  <c r="AD17" i="14"/>
  <c r="AE17" i="14" s="1"/>
  <c r="AD16" i="14"/>
  <c r="AE16" i="14" s="1"/>
  <c r="AD11" i="14"/>
  <c r="AD13" i="14"/>
  <c r="AE13" i="14" s="1"/>
  <c r="AD12" i="14"/>
  <c r="AH12" i="14" s="1"/>
  <c r="AD10" i="14"/>
  <c r="AH10" i="14" s="1"/>
  <c r="AD8" i="14"/>
  <c r="AE8" i="14" s="1"/>
  <c r="AD9" i="14"/>
  <c r="AD7" i="14"/>
  <c r="AE7" i="14" s="1"/>
  <c r="AD6" i="14"/>
  <c r="AE6" i="14" s="1"/>
  <c r="AE5" i="14"/>
  <c r="AD4" i="14"/>
  <c r="AH4" i="14" s="1"/>
  <c r="AE18" i="26"/>
  <c r="AF18" i="26" s="1"/>
  <c r="AE21" i="26"/>
  <c r="AF21" i="26" s="1"/>
  <c r="AE20" i="26"/>
  <c r="AF20" i="26" s="1"/>
  <c r="AE19" i="26"/>
  <c r="AF19" i="26" s="1"/>
  <c r="AE22" i="26"/>
  <c r="AF22" i="26" s="1"/>
  <c r="AE17" i="26"/>
  <c r="AF17" i="26" s="1"/>
  <c r="AE15" i="26"/>
  <c r="AF15" i="26" s="1"/>
  <c r="AF16" i="26"/>
  <c r="AE14" i="26"/>
  <c r="AF14" i="26" s="1"/>
  <c r="AE12" i="26"/>
  <c r="AF12" i="26" s="1"/>
  <c r="AE13" i="26"/>
  <c r="AF13" i="26" s="1"/>
  <c r="AE11" i="26"/>
  <c r="AF11" i="26" s="1"/>
  <c r="AE10" i="26"/>
  <c r="AF10" i="26" s="1"/>
  <c r="AE9" i="26"/>
  <c r="AE8" i="26"/>
  <c r="AF8" i="26" s="1"/>
  <c r="AE7" i="26"/>
  <c r="AF7" i="26" s="1"/>
  <c r="AE6" i="26"/>
  <c r="AF6" i="26" s="1"/>
  <c r="AE5" i="26"/>
  <c r="AC18" i="26"/>
  <c r="AD18" i="26" s="1"/>
  <c r="AC21" i="26"/>
  <c r="AC20" i="26"/>
  <c r="AC19" i="26"/>
  <c r="AC22" i="26"/>
  <c r="AD22" i="26" s="1"/>
  <c r="AC17" i="26"/>
  <c r="AD17" i="26" s="1"/>
  <c r="AC15" i="26"/>
  <c r="AD15" i="26" s="1"/>
  <c r="AC16" i="26"/>
  <c r="AC14" i="26"/>
  <c r="AC12" i="26"/>
  <c r="AC13" i="26"/>
  <c r="AC11" i="26"/>
  <c r="AC10" i="26"/>
  <c r="AD10" i="26" s="1"/>
  <c r="AC9" i="26"/>
  <c r="AD9" i="26" s="1"/>
  <c r="AC8" i="26"/>
  <c r="AC7" i="26"/>
  <c r="AC6" i="26"/>
  <c r="AD6" i="26" s="1"/>
  <c r="AC5" i="26"/>
  <c r="AD5" i="26" s="1"/>
  <c r="AF4" i="26"/>
  <c r="AD4" i="26"/>
  <c r="AD18" i="25"/>
  <c r="AE18" i="25" s="1"/>
  <c r="AB18" i="25"/>
  <c r="AD20" i="25"/>
  <c r="AE20" i="25" s="1"/>
  <c r="AD21" i="25"/>
  <c r="AE21" i="25" s="1"/>
  <c r="AB20" i="25"/>
  <c r="AC20" i="25" s="1"/>
  <c r="AB21" i="25"/>
  <c r="AC21" i="25" s="1"/>
  <c r="AD19" i="25"/>
  <c r="AE19" i="25" s="1"/>
  <c r="AB19" i="25"/>
  <c r="AC19" i="25" s="1"/>
  <c r="AD17" i="25"/>
  <c r="AE17" i="25" s="1"/>
  <c r="AB17" i="25"/>
  <c r="AD16" i="25"/>
  <c r="AE16" i="25" s="1"/>
  <c r="AB16" i="25"/>
  <c r="AC16" i="25" s="1"/>
  <c r="AD13" i="25"/>
  <c r="AE13" i="25" s="1"/>
  <c r="AC13" i="25"/>
  <c r="AD15" i="25"/>
  <c r="AE15" i="25" s="1"/>
  <c r="AB15" i="25"/>
  <c r="AC15" i="25" s="1"/>
  <c r="AD14" i="25"/>
  <c r="AE14" i="25" s="1"/>
  <c r="AB14" i="25"/>
  <c r="AD10" i="25"/>
  <c r="AE10" i="25" s="1"/>
  <c r="AB10" i="25"/>
  <c r="AC10" i="25" s="1"/>
  <c r="AD12" i="25"/>
  <c r="AE12" i="25" s="1"/>
  <c r="AB12" i="25"/>
  <c r="AD11" i="25"/>
  <c r="AE11" i="25" s="1"/>
  <c r="AB11" i="25"/>
  <c r="AC11" i="25" s="1"/>
  <c r="AD8" i="25"/>
  <c r="AE8" i="25" s="1"/>
  <c r="AB8" i="25"/>
  <c r="AC8" i="25" s="1"/>
  <c r="AD9" i="25"/>
  <c r="AE9" i="25" s="1"/>
  <c r="AB9" i="25"/>
  <c r="AC9" i="25" s="1"/>
  <c r="AD7" i="25"/>
  <c r="AE7" i="25" s="1"/>
  <c r="AB7" i="25"/>
  <c r="AD6" i="25"/>
  <c r="AE6" i="25" s="1"/>
  <c r="AB6" i="25"/>
  <c r="AD5" i="25"/>
  <c r="AE5" i="25" s="1"/>
  <c r="AB5" i="25"/>
  <c r="AC5" i="25" s="1"/>
  <c r="AE4" i="25"/>
  <c r="AC4" i="25"/>
  <c r="AH20" i="11" l="1"/>
  <c r="AH25" i="11"/>
  <c r="AH14" i="11"/>
  <c r="AE4" i="14"/>
  <c r="AI9" i="3"/>
  <c r="AI18" i="3"/>
  <c r="AI17" i="3"/>
  <c r="AF16" i="3"/>
  <c r="AF18" i="3"/>
  <c r="AI19" i="3"/>
  <c r="AF17" i="3"/>
  <c r="AF20" i="3"/>
  <c r="AF9" i="3"/>
  <c r="AI13" i="3"/>
  <c r="AI12" i="3"/>
  <c r="AI6" i="1"/>
  <c r="AI26" i="1"/>
  <c r="AI24" i="1"/>
  <c r="AI8" i="1"/>
  <c r="AI25" i="1"/>
  <c r="AI16" i="1"/>
  <c r="AI11" i="1"/>
  <c r="AI17" i="1"/>
  <c r="AF11" i="1"/>
  <c r="AF25" i="1"/>
  <c r="AI20" i="1"/>
  <c r="AI19" i="1"/>
  <c r="AI18" i="1"/>
  <c r="AI23" i="2"/>
  <c r="AI16" i="2"/>
  <c r="AH5" i="2"/>
  <c r="AI22" i="2"/>
  <c r="AI26" i="2"/>
  <c r="AI13" i="2"/>
  <c r="AI25" i="2"/>
  <c r="AI17" i="2"/>
  <c r="AI8" i="2"/>
  <c r="AF13" i="2"/>
  <c r="AF26" i="2"/>
  <c r="AF23" i="2"/>
  <c r="AI14" i="2"/>
  <c r="AF22" i="2"/>
  <c r="AH19" i="11"/>
  <c r="AH7" i="11"/>
  <c r="AH5" i="11"/>
  <c r="AE14" i="11"/>
  <c r="AE12" i="11"/>
  <c r="AH17" i="11"/>
  <c r="AE5" i="11"/>
  <c r="AH6" i="11"/>
  <c r="AH10" i="11"/>
  <c r="AE6" i="11"/>
  <c r="AH23" i="11"/>
  <c r="AF5" i="20"/>
  <c r="AF15" i="20"/>
  <c r="AF22" i="20"/>
  <c r="AF28" i="19"/>
  <c r="AF27" i="19"/>
  <c r="AF8" i="19"/>
  <c r="AF16" i="19"/>
  <c r="AF7" i="19"/>
  <c r="AF15" i="19"/>
  <c r="AF14" i="19"/>
  <c r="AH14" i="14"/>
  <c r="AH11" i="14"/>
  <c r="AH5" i="14"/>
  <c r="AE10" i="14"/>
  <c r="AE12" i="14"/>
  <c r="AH19" i="14"/>
  <c r="AH9" i="14"/>
  <c r="AH20" i="14"/>
  <c r="AE20" i="14"/>
  <c r="AH18" i="14"/>
  <c r="AH8" i="14"/>
  <c r="AH21" i="14"/>
  <c r="AE21" i="14"/>
  <c r="AG12" i="26"/>
  <c r="AF7" i="25"/>
  <c r="AF14" i="25"/>
  <c r="AF13" i="16"/>
  <c r="AH22" i="14"/>
  <c r="AE11" i="14"/>
  <c r="AE18" i="14"/>
  <c r="AH13" i="14"/>
  <c r="AH17" i="14"/>
  <c r="AH23" i="14"/>
  <c r="AG22" i="14"/>
  <c r="AF20" i="25"/>
  <c r="AF21" i="25"/>
  <c r="AF12" i="25"/>
  <c r="AF17" i="25"/>
  <c r="AF9" i="25"/>
  <c r="AF18" i="25"/>
  <c r="AF23" i="16"/>
  <c r="AF14" i="16"/>
  <c r="AC22" i="16"/>
  <c r="AF11" i="16"/>
  <c r="AC27" i="16"/>
  <c r="AF5" i="16"/>
  <c r="AF10" i="16"/>
  <c r="AI15" i="3"/>
  <c r="AI14" i="3"/>
  <c r="AF8" i="3"/>
  <c r="AI5" i="3"/>
  <c r="AI22" i="3"/>
  <c r="AI10" i="3"/>
  <c r="AI11" i="3"/>
  <c r="AF6" i="3"/>
  <c r="AI21" i="3"/>
  <c r="AF19" i="3"/>
  <c r="AI7" i="3"/>
  <c r="AI12" i="1"/>
  <c r="AI23" i="1"/>
  <c r="AI22" i="1"/>
  <c r="AI10" i="1"/>
  <c r="AH16" i="1"/>
  <c r="AI21" i="1"/>
  <c r="AI9" i="1"/>
  <c r="AF20" i="1"/>
  <c r="AF26" i="1"/>
  <c r="AI7" i="1"/>
  <c r="AH6" i="1"/>
  <c r="AF17" i="1"/>
  <c r="AF13" i="1"/>
  <c r="AI15" i="1"/>
  <c r="AI14" i="1"/>
  <c r="AH18" i="7"/>
  <c r="AH7" i="7"/>
  <c r="AH25" i="7"/>
  <c r="AH11" i="7"/>
  <c r="AH24" i="7"/>
  <c r="AH15" i="7"/>
  <c r="AH27" i="7"/>
  <c r="AE11" i="7"/>
  <c r="AH22" i="7"/>
  <c r="AH5" i="7"/>
  <c r="AH19" i="7"/>
  <c r="AH16" i="7"/>
  <c r="AH26" i="7"/>
  <c r="AH17" i="7"/>
  <c r="AE24" i="7"/>
  <c r="AH8" i="7"/>
  <c r="AH21" i="7"/>
  <c r="AH23" i="7"/>
  <c r="AH9" i="7"/>
  <c r="AH10" i="7"/>
  <c r="AH20" i="7"/>
  <c r="AE25" i="7"/>
  <c r="AG22" i="7"/>
  <c r="AH6" i="7"/>
  <c r="AE15" i="7"/>
  <c r="AE18" i="7"/>
  <c r="AG21" i="7"/>
  <c r="AH14" i="7"/>
  <c r="AH13" i="7"/>
  <c r="AE7" i="7"/>
  <c r="AG19" i="7"/>
  <c r="AH12" i="7"/>
  <c r="AI9" i="2"/>
  <c r="AI21" i="2"/>
  <c r="AI20" i="2"/>
  <c r="AI19" i="2"/>
  <c r="AI7" i="2"/>
  <c r="AI18" i="2"/>
  <c r="AI6" i="2"/>
  <c r="AF16" i="2"/>
  <c r="AI15" i="2"/>
  <c r="AI24" i="2"/>
  <c r="AI12" i="2"/>
  <c r="AI11" i="2"/>
  <c r="AI10" i="2"/>
  <c r="AH22" i="11"/>
  <c r="AH9" i="11"/>
  <c r="AH26" i="11"/>
  <c r="AE10" i="11"/>
  <c r="AG25" i="11"/>
  <c r="AE13" i="11"/>
  <c r="AH18" i="11"/>
  <c r="AG7" i="11"/>
  <c r="AH15" i="11"/>
  <c r="AH8" i="11"/>
  <c r="AE26" i="11"/>
  <c r="AH24" i="11"/>
  <c r="AG15" i="11"/>
  <c r="AE16" i="11"/>
  <c r="AG22" i="11"/>
  <c r="AH21" i="11"/>
  <c r="AH11" i="11"/>
  <c r="AF18" i="13"/>
  <c r="AF23" i="13"/>
  <c r="AF21" i="13"/>
  <c r="AF24" i="13"/>
  <c r="AF6" i="13"/>
  <c r="AF8" i="13"/>
  <c r="AF9" i="13"/>
  <c r="AF15" i="13"/>
  <c r="AF22" i="13"/>
  <c r="AC24" i="13"/>
  <c r="AF20" i="13"/>
  <c r="AF19" i="13"/>
  <c r="AC5" i="13"/>
  <c r="AC6" i="13"/>
  <c r="AC9" i="13"/>
  <c r="AC15" i="13"/>
  <c r="AF10" i="13"/>
  <c r="AF16" i="13"/>
  <c r="AF25" i="13"/>
  <c r="AC8" i="13"/>
  <c r="AF17" i="13"/>
  <c r="AC10" i="13"/>
  <c r="AC25" i="13"/>
  <c r="AC14" i="13"/>
  <c r="AF11" i="13"/>
  <c r="AF13" i="13"/>
  <c r="AC12" i="13"/>
  <c r="AC23" i="13"/>
  <c r="AE19" i="13"/>
  <c r="AC18" i="13"/>
  <c r="AF7" i="13"/>
  <c r="AF16" i="20"/>
  <c r="AF14" i="20"/>
  <c r="AF20" i="20"/>
  <c r="AF25" i="20"/>
  <c r="AF13" i="20"/>
  <c r="AF10" i="20"/>
  <c r="AC22" i="20"/>
  <c r="AC14" i="20"/>
  <c r="AC20" i="20"/>
  <c r="AF7" i="20"/>
  <c r="AF21" i="20"/>
  <c r="AF12" i="20"/>
  <c r="AC15" i="20"/>
  <c r="AC10" i="20"/>
  <c r="AF24" i="20"/>
  <c r="AF11" i="20"/>
  <c r="AF23" i="20"/>
  <c r="AF8" i="20"/>
  <c r="AC16" i="20"/>
  <c r="AF19" i="20"/>
  <c r="AF9" i="20"/>
  <c r="AF18" i="20"/>
  <c r="AF6" i="20"/>
  <c r="AF17" i="20"/>
  <c r="AC5" i="20"/>
  <c r="AF26" i="20"/>
  <c r="AF23" i="19"/>
  <c r="AF21" i="19"/>
  <c r="AF12" i="19"/>
  <c r="AC16" i="19"/>
  <c r="AC24" i="19"/>
  <c r="AF11" i="19"/>
  <c r="AF26" i="19"/>
  <c r="AC28" i="19"/>
  <c r="AC27" i="19"/>
  <c r="AC26" i="19"/>
  <c r="AC8" i="19"/>
  <c r="AF17" i="19"/>
  <c r="AC14" i="19"/>
  <c r="AC12" i="19"/>
  <c r="AF22" i="19"/>
  <c r="AF5" i="19"/>
  <c r="AF9" i="19"/>
  <c r="AF10" i="19"/>
  <c r="AF20" i="19"/>
  <c r="AF29" i="19"/>
  <c r="AC15" i="19"/>
  <c r="AF13" i="19"/>
  <c r="AF19" i="19"/>
  <c r="AF18" i="19"/>
  <c r="AC7" i="19"/>
  <c r="AC11" i="19"/>
  <c r="AE20" i="19"/>
  <c r="AC10" i="19"/>
  <c r="AC23" i="19"/>
  <c r="AC9" i="19"/>
  <c r="AF25" i="19"/>
  <c r="AC21" i="19"/>
  <c r="AC6" i="19"/>
  <c r="AF16" i="18"/>
  <c r="AF8" i="18"/>
  <c r="AF9" i="18"/>
  <c r="AF29" i="18"/>
  <c r="AF13" i="18"/>
  <c r="AF26" i="18"/>
  <c r="AF25" i="18"/>
  <c r="AC29" i="18"/>
  <c r="AC26" i="18"/>
  <c r="AC25" i="18"/>
  <c r="AC6" i="18"/>
  <c r="AC24" i="18"/>
  <c r="AF7" i="18"/>
  <c r="AF20" i="18"/>
  <c r="AC7" i="18"/>
  <c r="AF22" i="18"/>
  <c r="AF10" i="18"/>
  <c r="AF21" i="18"/>
  <c r="AF17" i="18"/>
  <c r="AF12" i="18"/>
  <c r="AE13" i="18"/>
  <c r="AF28" i="18"/>
  <c r="AF27" i="18"/>
  <c r="AF15" i="18"/>
  <c r="AC8" i="18"/>
  <c r="AF14" i="18"/>
  <c r="AF11" i="18"/>
  <c r="AC10" i="18"/>
  <c r="AF10" i="17"/>
  <c r="AF12" i="17"/>
  <c r="AF5" i="17"/>
  <c r="AF14" i="17"/>
  <c r="AF27" i="17"/>
  <c r="AF24" i="17"/>
  <c r="AF23" i="17"/>
  <c r="AF15" i="17"/>
  <c r="AF22" i="17"/>
  <c r="AF21" i="17"/>
  <c r="AE14" i="17"/>
  <c r="AC12" i="17"/>
  <c r="AF9" i="17"/>
  <c r="AC5" i="17"/>
  <c r="AF26" i="17"/>
  <c r="AF7" i="17"/>
  <c r="AF25" i="17"/>
  <c r="AC22" i="17"/>
  <c r="AC21" i="17"/>
  <c r="AC16" i="17"/>
  <c r="AF20" i="17"/>
  <c r="AF19" i="17"/>
  <c r="AF18" i="17"/>
  <c r="AF8" i="17"/>
  <c r="AF28" i="17"/>
  <c r="AE28" i="17"/>
  <c r="AC10" i="17"/>
  <c r="AC18" i="17"/>
  <c r="AE24" i="17"/>
  <c r="AF17" i="17"/>
  <c r="AF13" i="17"/>
  <c r="AF11" i="17"/>
  <c r="AF6" i="17"/>
  <c r="AC29" i="16"/>
  <c r="AF7" i="16"/>
  <c r="AC28" i="16"/>
  <c r="AF25" i="16"/>
  <c r="AC7" i="16"/>
  <c r="AC10" i="16"/>
  <c r="AF20" i="16"/>
  <c r="AF16" i="16"/>
  <c r="AC16" i="16"/>
  <c r="AF19" i="16"/>
  <c r="AF6" i="16"/>
  <c r="AF12" i="16"/>
  <c r="AC18" i="16"/>
  <c r="AC11" i="16"/>
  <c r="AC23" i="16"/>
  <c r="AF30" i="16"/>
  <c r="AF17" i="16"/>
  <c r="AC15" i="16"/>
  <c r="AC9" i="16"/>
  <c r="AC13" i="16"/>
  <c r="AC14" i="16"/>
  <c r="AF8" i="16"/>
  <c r="AF26" i="16"/>
  <c r="AC6" i="16"/>
  <c r="AG13" i="14"/>
  <c r="AH16" i="14"/>
  <c r="AH24" i="14"/>
  <c r="AH25" i="14"/>
  <c r="AH7" i="14"/>
  <c r="AH6" i="14"/>
  <c r="AE19" i="14"/>
  <c r="AH15" i="14"/>
  <c r="AG7" i="26"/>
  <c r="AG20" i="26"/>
  <c r="AG18" i="26"/>
  <c r="AG11" i="26"/>
  <c r="AG19" i="26"/>
  <c r="AG8" i="26"/>
  <c r="AG21" i="26"/>
  <c r="AG13" i="26"/>
  <c r="AD7" i="26"/>
  <c r="AG17" i="26"/>
  <c r="AD19" i="26"/>
  <c r="AD20" i="26"/>
  <c r="AD21" i="26"/>
  <c r="AD11" i="26"/>
  <c r="AG14" i="26"/>
  <c r="AD8" i="26"/>
  <c r="AG4" i="26"/>
  <c r="AG5" i="26"/>
  <c r="AD13" i="26"/>
  <c r="AF5" i="26"/>
  <c r="AD12" i="26"/>
  <c r="AG16" i="26"/>
  <c r="AG9" i="26"/>
  <c r="AD14" i="26"/>
  <c r="AD16" i="26"/>
  <c r="AF9" i="26"/>
  <c r="AG22" i="26"/>
  <c r="AG15" i="26"/>
  <c r="AG10" i="26"/>
  <c r="AG6" i="26"/>
  <c r="AC17" i="25"/>
  <c r="AF13" i="25"/>
  <c r="AF6" i="25"/>
  <c r="AF10" i="25"/>
  <c r="AF19" i="25"/>
  <c r="AF8" i="25"/>
  <c r="AC12" i="25"/>
  <c r="AC7" i="25"/>
  <c r="AC14" i="25"/>
  <c r="AF15" i="25"/>
  <c r="AC18" i="25"/>
  <c r="AF11" i="25"/>
  <c r="AF16" i="25"/>
  <c r="AC6" i="25"/>
  <c r="AF4" i="25"/>
  <c r="AF5" i="25"/>
  <c r="J240" i="38"/>
</calcChain>
</file>

<file path=xl/sharedStrings.xml><?xml version="1.0" encoding="utf-8"?>
<sst xmlns="http://schemas.openxmlformats.org/spreadsheetml/2006/main" count="8389" uniqueCount="552">
  <si>
    <t>Windsor</t>
  </si>
  <si>
    <t>Woodslee</t>
  </si>
  <si>
    <t>Amherstburg</t>
  </si>
  <si>
    <t>Game #</t>
  </si>
  <si>
    <t>LOCATION</t>
  </si>
  <si>
    <t>Cullen</t>
  </si>
  <si>
    <t>Soulliere</t>
  </si>
  <si>
    <t>Libro</t>
  </si>
  <si>
    <t>Lacasse</t>
  </si>
  <si>
    <t>Sarnia Braves</t>
  </si>
  <si>
    <t>Oakville A's</t>
  </si>
  <si>
    <t>Brampton Royals</t>
  </si>
  <si>
    <t>Windsor A's</t>
  </si>
  <si>
    <t>Leaside Leafs</t>
  </si>
  <si>
    <t>Niagara Metros</t>
  </si>
  <si>
    <t>Milton Red Sox</t>
  </si>
  <si>
    <t>East York Bulldogs</t>
  </si>
  <si>
    <t>Etobicoke Rangers</t>
  </si>
  <si>
    <t>Windsor Stars</t>
  </si>
  <si>
    <t>Tecumseh Thunder</t>
  </si>
  <si>
    <t>Mississauga SW Twins</t>
  </si>
  <si>
    <t>Pickering Red Sox</t>
  </si>
  <si>
    <t>Martingrove White Sox</t>
  </si>
  <si>
    <t>Erindale Cardinals</t>
  </si>
  <si>
    <t>Newmarket Hawks</t>
  </si>
  <si>
    <t>Burlington Brants</t>
  </si>
  <si>
    <t>Strathroy Royals</t>
  </si>
  <si>
    <t>August 2</t>
  </si>
  <si>
    <t>ROUND 1</t>
  </si>
  <si>
    <t xml:space="preserve">BYE: </t>
  </si>
  <si>
    <t>ROUND 2</t>
  </si>
  <si>
    <t>BYE:</t>
  </si>
  <si>
    <t>ROUND 3</t>
  </si>
  <si>
    <t>Aug 3</t>
  </si>
  <si>
    <t>ROUND 4</t>
  </si>
  <si>
    <t>ROUND 5</t>
  </si>
  <si>
    <t>Aug 4</t>
  </si>
  <si>
    <t>ROUND 6</t>
  </si>
  <si>
    <t>Brampton</t>
  </si>
  <si>
    <t>Sarnia</t>
  </si>
  <si>
    <t>Strathroy</t>
  </si>
  <si>
    <t>ROUND 7</t>
  </si>
  <si>
    <t>Thornhill Reds</t>
  </si>
  <si>
    <t>Ilderton</t>
  </si>
  <si>
    <t>GAME #</t>
  </si>
  <si>
    <t>Ajax Spartans</t>
  </si>
  <si>
    <t>FRIDAY</t>
  </si>
  <si>
    <t>July 29</t>
  </si>
  <si>
    <t>Ilderton River Hawks</t>
  </si>
  <si>
    <t>July 30</t>
  </si>
  <si>
    <t>Win Game #1</t>
  </si>
  <si>
    <t>Lose Game #1</t>
  </si>
  <si>
    <t>Win Game #10</t>
  </si>
  <si>
    <t>Win Game #14</t>
  </si>
  <si>
    <t>July 31</t>
  </si>
  <si>
    <t>Win Game #19</t>
  </si>
  <si>
    <t>Win Game #23</t>
  </si>
  <si>
    <t>Win Game #25</t>
  </si>
  <si>
    <t>Etobicoke</t>
  </si>
  <si>
    <t>Ajax</t>
  </si>
  <si>
    <t>Aug 1</t>
  </si>
  <si>
    <t>Sarnia Brigade</t>
  </si>
  <si>
    <t>Kingston Ponies</t>
  </si>
  <si>
    <t>Bolton Brewers</t>
  </si>
  <si>
    <t>Martingrove Sox</t>
  </si>
  <si>
    <t>Ilderton Red Army</t>
  </si>
  <si>
    <t>August 3</t>
  </si>
  <si>
    <t>Mississauga Twins</t>
  </si>
  <si>
    <t>Windsor Athletics</t>
  </si>
  <si>
    <t>Libro Centre</t>
  </si>
  <si>
    <t>Vollmer</t>
  </si>
  <si>
    <t>Milton</t>
  </si>
  <si>
    <t>Pickering</t>
  </si>
  <si>
    <t>August 4</t>
  </si>
  <si>
    <t>Kingston</t>
  </si>
  <si>
    <t>August 5</t>
  </si>
  <si>
    <t>Tecumseh</t>
  </si>
  <si>
    <t>ROUND 8</t>
  </si>
  <si>
    <t>ROUND 9</t>
  </si>
  <si>
    <t>Strathroy Red Army</t>
  </si>
  <si>
    <t>Winner - Tecumseh Thunder</t>
  </si>
  <si>
    <t>FRIDAY, AUGUST 4th</t>
  </si>
  <si>
    <t>BYE - Sarnia Brigade</t>
  </si>
  <si>
    <t>Lacasse </t>
  </si>
  <si>
    <t>Woddslee</t>
  </si>
  <si>
    <t>Kendal Eagles</t>
  </si>
  <si>
    <t>           Loser Game #1</t>
  </si>
  <si>
    <t>BYE - Win Game #10</t>
  </si>
  <si>
    <t>          Win Game #14</t>
  </si>
  <si>
    <t>          WIN GAME #23</t>
  </si>
  <si>
    <t>SUNDAY, AUGUST 7th</t>
  </si>
  <si>
    <t>MONDAY, AUGUST 7TH</t>
  </si>
  <si>
    <t>BYE - Winner Game #1</t>
  </si>
  <si>
    <t>SATURDAY, AUGUST 5TH </t>
  </si>
  <si>
    <t>BYE - WIN GAME #19</t>
  </si>
  <si>
    <t>BYE - WIN GAME #25</t>
  </si>
  <si>
    <t>BYE - VIA DRAW</t>
  </si>
  <si>
    <t>Chatham Diamonds</t>
  </si>
  <si>
    <t>TEAM # 2</t>
  </si>
  <si>
    <t>TEAM # 1</t>
  </si>
  <si>
    <t>Windsor Stars undefeated</t>
  </si>
  <si>
    <t>Newmarket</t>
  </si>
  <si>
    <t>Burlington</t>
  </si>
  <si>
    <t>Leaside</t>
  </si>
  <si>
    <t>Mississauga</t>
  </si>
  <si>
    <t>Bolton</t>
  </si>
  <si>
    <t>East York</t>
  </si>
  <si>
    <t>Martingrove</t>
  </si>
  <si>
    <t>Erindale</t>
  </si>
  <si>
    <t>Oakville</t>
  </si>
  <si>
    <t>Thornhill</t>
  </si>
  <si>
    <t>Niagara</t>
  </si>
  <si>
    <t>Loss</t>
  </si>
  <si>
    <t>RF</t>
  </si>
  <si>
    <t>RA</t>
  </si>
  <si>
    <t>Won</t>
  </si>
  <si>
    <t>Avg RA</t>
  </si>
  <si>
    <t>Avg RF</t>
  </si>
  <si>
    <t>Run Diff</t>
  </si>
  <si>
    <t>Kendal</t>
  </si>
  <si>
    <t>ROUND  2</t>
  </si>
  <si>
    <t>Windsor A</t>
  </si>
  <si>
    <t>ilderton</t>
  </si>
  <si>
    <t>Chatham</t>
  </si>
  <si>
    <t xml:space="preserve">Tecumseh Thunder  </t>
  </si>
  <si>
    <t xml:space="preserve">Thronhill Reds  </t>
  </si>
  <si>
    <t xml:space="preserve">Vaughan Vikings </t>
  </si>
  <si>
    <t xml:space="preserve">Mississauga SW Twins </t>
  </si>
  <si>
    <t xml:space="preserve">Windsor Stars  </t>
  </si>
  <si>
    <t xml:space="preserve">Martingrove White Sox </t>
  </si>
  <si>
    <t xml:space="preserve">Leaside Leafs </t>
  </si>
  <si>
    <t xml:space="preserve">Erindale Cardinals </t>
  </si>
  <si>
    <t xml:space="preserve">Strathroy Royals  </t>
  </si>
  <si>
    <t xml:space="preserve">Pickering Red Sox  </t>
  </si>
  <si>
    <t xml:space="preserve">Newmarket Hawks  </t>
  </si>
  <si>
    <t xml:space="preserve">Burlington Brants </t>
  </si>
  <si>
    <t xml:space="preserve">Etobicoke Rangers  </t>
  </si>
  <si>
    <t xml:space="preserve">Milton Red Sox   </t>
  </si>
  <si>
    <t xml:space="preserve">Sarnia Braves </t>
  </si>
  <si>
    <t xml:space="preserve">East York Bulldogs  </t>
  </si>
  <si>
    <t xml:space="preserve">Bolton Brewers </t>
  </si>
  <si>
    <t xml:space="preserve">Oakville A's  </t>
  </si>
  <si>
    <t xml:space="preserve">Brampton Royals </t>
  </si>
  <si>
    <t xml:space="preserve">Lakeside Lizards  </t>
  </si>
  <si>
    <t xml:space="preserve">Windsor A's  </t>
  </si>
  <si>
    <t>Mississauga  SW Twins</t>
  </si>
  <si>
    <t>Laekside Lizards</t>
  </si>
  <si>
    <t xml:space="preserve">Bolton Brewers  </t>
  </si>
  <si>
    <t>BYE - Tecumseh</t>
  </si>
  <si>
    <t>BYE - Leaside</t>
  </si>
  <si>
    <t>BYE - Vaughan</t>
  </si>
  <si>
    <t>BYE - Ilderton</t>
  </si>
  <si>
    <t>Lakeside</t>
  </si>
  <si>
    <t>Vaughan</t>
  </si>
  <si>
    <t>BYE: Erindale</t>
  </si>
  <si>
    <t>BYE: Etobicoke</t>
  </si>
  <si>
    <t>BYE: Tecumseh</t>
  </si>
  <si>
    <t>BYE: Mississauga</t>
  </si>
  <si>
    <t>Glanbrook</t>
  </si>
  <si>
    <t>Whitby</t>
  </si>
  <si>
    <t>Oshawa</t>
  </si>
  <si>
    <t>Thornhill B</t>
  </si>
  <si>
    <t>Markham</t>
  </si>
  <si>
    <t>Windsor Stars - 2009 AAA Senior Champions</t>
  </si>
  <si>
    <t>Glanbrook Grizzlies</t>
  </si>
  <si>
    <t>Brampton Battlecats</t>
  </si>
  <si>
    <t>Whitby Canadians</t>
  </si>
  <si>
    <t>Lakeside Lizards</t>
  </si>
  <si>
    <t>Oshawa Royals</t>
  </si>
  <si>
    <t>Markham Pioneers</t>
  </si>
  <si>
    <t>Markham Canadians</t>
  </si>
  <si>
    <t>Glanbrook Gizzlies</t>
  </si>
  <si>
    <t xml:space="preserve">St. Catharines Metros  </t>
  </si>
  <si>
    <t xml:space="preserve">Thronhill B </t>
  </si>
  <si>
    <t>Thornhills Reds</t>
  </si>
  <si>
    <t xml:space="preserve">Leaside  </t>
  </si>
  <si>
    <t xml:space="preserve">Etobicoke </t>
  </si>
  <si>
    <t xml:space="preserve">Lakeside </t>
  </si>
  <si>
    <t xml:space="preserve">Erindale </t>
  </si>
  <si>
    <t xml:space="preserve">Milton   </t>
  </si>
  <si>
    <t xml:space="preserve">Martingrove </t>
  </si>
  <si>
    <t xml:space="preserve">Tecumseh </t>
  </si>
  <si>
    <t xml:space="preserve">Strathroy </t>
  </si>
  <si>
    <t xml:space="preserve">East York  </t>
  </si>
  <si>
    <t xml:space="preserve">Burlington </t>
  </si>
  <si>
    <t>Peterborough</t>
  </si>
  <si>
    <t>Oashawa</t>
  </si>
  <si>
    <t xml:space="preserve">Newmarket  </t>
  </si>
  <si>
    <t>Glanbook Grizzlies</t>
  </si>
  <si>
    <t>Mississuaga SW Twins</t>
  </si>
  <si>
    <t>Tecumseh - 2014 AAA Senior Champions</t>
  </si>
  <si>
    <t>Windsor Stars - 2011 AAA Senior Champions</t>
  </si>
  <si>
    <t>Windsor Stars - 2010 AAA Senior Champions</t>
  </si>
  <si>
    <t>Vaughan Vikings</t>
  </si>
  <si>
    <t>Starthroy</t>
  </si>
  <si>
    <t>Windsor Stars - 2012 AAA Senior Champions</t>
  </si>
  <si>
    <t xml:space="preserve">Glanbrook </t>
  </si>
  <si>
    <t>Mississauga Twins - 2013 AAA Senior Champions</t>
  </si>
  <si>
    <t>Bye:</t>
  </si>
  <si>
    <t>Tecumseh - 2015 AAA Senior Champions</t>
  </si>
  <si>
    <t>Tecumseh - 2016 AAA Senior Champions</t>
  </si>
  <si>
    <t>Sarnia Bridgade</t>
  </si>
  <si>
    <t>Windosr A's</t>
  </si>
  <si>
    <t>Tecumseh - 2017 AAA Senior Champions</t>
  </si>
  <si>
    <t>Tecumseh - 2018 AAA Senior Champions</t>
  </si>
  <si>
    <t>Peterborough River Dogs</t>
  </si>
  <si>
    <t xml:space="preserve">Whitby </t>
  </si>
  <si>
    <t xml:space="preserve">Oshawa </t>
  </si>
  <si>
    <t xml:space="preserve">Markham </t>
  </si>
  <si>
    <t xml:space="preserve">East York </t>
  </si>
  <si>
    <t xml:space="preserve">Mississauga </t>
  </si>
  <si>
    <t xml:space="preserve">Pickering </t>
  </si>
  <si>
    <t xml:space="preserve">Brampton </t>
  </si>
  <si>
    <t xml:space="preserve">Bolton </t>
  </si>
  <si>
    <t xml:space="preserve">Etobicoke   </t>
  </si>
  <si>
    <t xml:space="preserve">Burlington  </t>
  </si>
  <si>
    <t xml:space="preserve">Ilderton </t>
  </si>
  <si>
    <t xml:space="preserve">Newmarket </t>
  </si>
  <si>
    <t xml:space="preserve">Thronhill </t>
  </si>
  <si>
    <t xml:space="preserve">Sarnia </t>
  </si>
  <si>
    <t xml:space="preserve">Martingrove  </t>
  </si>
  <si>
    <t xml:space="preserve">Niagara </t>
  </si>
  <si>
    <t xml:space="preserve">Leaside </t>
  </si>
  <si>
    <t xml:space="preserve">Kingston </t>
  </si>
  <si>
    <t xml:space="preserve">Milton </t>
  </si>
  <si>
    <t>Sarnia Braves- 2019 AAA Senior Champions</t>
  </si>
  <si>
    <t>Windsor Stars - 2022 AAA Senior Champions</t>
  </si>
  <si>
    <t>Windsor Stars - 2023 AAA Senior Champions</t>
  </si>
  <si>
    <t xml:space="preserve">Windsor A's </t>
  </si>
  <si>
    <t>Thornhill Redbirds</t>
  </si>
  <si>
    <t xml:space="preserve">Thornhill Reds </t>
  </si>
  <si>
    <t xml:space="preserve">  </t>
  </si>
  <si>
    <t>St. Catharines</t>
  </si>
  <si>
    <t>Barrie</t>
  </si>
  <si>
    <t>St. Clair</t>
  </si>
  <si>
    <t>3-2</t>
  </si>
  <si>
    <t>Northumberland</t>
  </si>
  <si>
    <t>BYE: St. Catharines</t>
  </si>
  <si>
    <t>BYES:</t>
  </si>
  <si>
    <t>BYE: Newmarket</t>
  </si>
  <si>
    <t>Etobicoke Rangers - 2004 AAA Senior Champions</t>
  </si>
  <si>
    <t>Windsor Stars - 2005 AAA Senior Champions</t>
  </si>
  <si>
    <t xml:space="preserve">         BYE</t>
  </si>
  <si>
    <t xml:space="preserve">        BYE</t>
  </si>
  <si>
    <t>Games</t>
  </si>
  <si>
    <t xml:space="preserve">    </t>
  </si>
  <si>
    <t xml:space="preserve">  Games</t>
  </si>
  <si>
    <t>ROUND  7</t>
  </si>
  <si>
    <t>Ilderton Riverhawks</t>
  </si>
  <si>
    <t>BYE: Brampton</t>
  </si>
  <si>
    <t>St. Catharines/Niagara</t>
  </si>
  <si>
    <t xml:space="preserve"> Kingston</t>
  </si>
  <si>
    <t>Pickering/Ajax</t>
  </si>
  <si>
    <t>St. Catherines/Niagara</t>
  </si>
  <si>
    <t xml:space="preserve">  Strathroy</t>
  </si>
  <si>
    <t xml:space="preserve">  Windsor Stars  </t>
  </si>
  <si>
    <t xml:space="preserve"> Markham</t>
  </si>
  <si>
    <t xml:space="preserve"> Northumberland</t>
  </si>
  <si>
    <t>Mississuaga</t>
  </si>
  <si>
    <t xml:space="preserve">St. Catherines/Niagara </t>
  </si>
  <si>
    <t xml:space="preserve"> St. Catharines/Niagara</t>
  </si>
  <si>
    <t>2016 Champs</t>
  </si>
  <si>
    <t>2012 Champs</t>
  </si>
  <si>
    <t>2011 Champs</t>
  </si>
  <si>
    <t>2010 Champs</t>
  </si>
  <si>
    <t>2018 Champs</t>
  </si>
  <si>
    <t>2017 Champs</t>
  </si>
  <si>
    <t>2009 Champs</t>
  </si>
  <si>
    <t>2013 Champs</t>
  </si>
  <si>
    <t>2023 Champs</t>
  </si>
  <si>
    <t>2024 Champs</t>
  </si>
  <si>
    <t>2022 Champs</t>
  </si>
  <si>
    <t>2019 Champs</t>
  </si>
  <si>
    <t>2014 Champs</t>
  </si>
  <si>
    <t>2005 Champs</t>
  </si>
  <si>
    <t>2004 Champs</t>
  </si>
  <si>
    <t>RND 1</t>
  </si>
  <si>
    <t>RND 2</t>
  </si>
  <si>
    <t>RND 3</t>
  </si>
  <si>
    <t>RND 4</t>
  </si>
  <si>
    <t>RND 5</t>
  </si>
  <si>
    <t>RND 6</t>
  </si>
  <si>
    <t>RND 7</t>
  </si>
  <si>
    <t>RND 8</t>
  </si>
  <si>
    <t xml:space="preserve">           RND 9</t>
  </si>
  <si>
    <t xml:space="preserve">Strathroy  </t>
  </si>
  <si>
    <t xml:space="preserve">Etobicoke  </t>
  </si>
  <si>
    <t xml:space="preserve">Lakeside  </t>
  </si>
  <si>
    <t xml:space="preserve">Pickering/Ajax  </t>
  </si>
  <si>
    <t xml:space="preserve">Tecumseh  </t>
  </si>
  <si>
    <t xml:space="preserve">Oakville  </t>
  </si>
  <si>
    <t xml:space="preserve">Vaughan </t>
  </si>
  <si>
    <t>7 - 0</t>
  </si>
  <si>
    <t>Ontario Champion</t>
  </si>
  <si>
    <t>Early Exit or Late Drive</t>
  </si>
  <si>
    <t>Team</t>
  </si>
  <si>
    <t>Total</t>
  </si>
  <si>
    <t>Year</t>
  </si>
  <si>
    <t>All-Time Records</t>
  </si>
  <si>
    <t>Greater Toronto Senior Baseball League</t>
  </si>
  <si>
    <t>Southwestern Senior Baseball League</t>
  </si>
  <si>
    <t>Can-Am  Senior Baseball League</t>
  </si>
  <si>
    <t>COBA Senior Baseball Association</t>
  </si>
  <si>
    <t xml:space="preserve">Eastern Ontario Baseball Association </t>
  </si>
  <si>
    <t>Win %</t>
  </si>
  <si>
    <t>CAN-AM</t>
  </si>
  <si>
    <t>SWBL</t>
  </si>
  <si>
    <t>COBA</t>
  </si>
  <si>
    <t>GTBL</t>
  </si>
  <si>
    <t>EOBA</t>
  </si>
  <si>
    <t xml:space="preserve">     Min. 4 games played in that year</t>
  </si>
  <si>
    <t>Best Years at the Elims</t>
  </si>
  <si>
    <t xml:space="preserve"> Wins</t>
  </si>
  <si>
    <t>Losses</t>
  </si>
  <si>
    <t>Runs For</t>
  </si>
  <si>
    <t>Avg Runs For</t>
  </si>
  <si>
    <t>Runs Against</t>
  </si>
  <si>
    <t>Avg Runs Against</t>
  </si>
  <si>
    <t>Run Diff.</t>
  </si>
  <si>
    <t xml:space="preserve">     Min 20 games played </t>
  </si>
  <si>
    <t>Seasons at the Elims</t>
  </si>
  <si>
    <t xml:space="preserve"> Etobicoke</t>
  </si>
  <si>
    <t xml:space="preserve"> Erindale</t>
  </si>
  <si>
    <t xml:space="preserve"> Tecumseh</t>
  </si>
  <si>
    <t xml:space="preserve"> Strathroy</t>
  </si>
  <si>
    <t xml:space="preserve"> Leaside</t>
  </si>
  <si>
    <t xml:space="preserve"> Thornhill Reds</t>
  </si>
  <si>
    <t>St. Catharines/Niagara Metros</t>
  </si>
  <si>
    <t>Pickering/Ajax Spartans</t>
  </si>
  <si>
    <t xml:space="preserve">Pickering/Ajax Spartans  </t>
  </si>
  <si>
    <t>Newmarket Hawks - 2024 AAA Senior Champions</t>
  </si>
  <si>
    <t xml:space="preserve"> Northumerland</t>
  </si>
  <si>
    <t>Redbirds</t>
  </si>
  <si>
    <t xml:space="preserve">Friday, August 1 </t>
  </si>
  <si>
    <t>Friday, August 1</t>
  </si>
  <si>
    <t>Saturday, August 2</t>
  </si>
  <si>
    <t>Waterloo Tigers</t>
  </si>
  <si>
    <t>Sunday, August 3</t>
  </si>
  <si>
    <t>Monday, August 4</t>
  </si>
  <si>
    <t>Bye: L1 &amp; W1</t>
  </si>
  <si>
    <t>Bye: W10 &amp; W14</t>
  </si>
  <si>
    <t>Bye: W18/19 &amp; W 23/23</t>
  </si>
  <si>
    <t>Bye: W24 &amp; W25</t>
  </si>
  <si>
    <t>Bye: TBD</t>
  </si>
  <si>
    <t>14 Teams Remaining</t>
  </si>
  <si>
    <t>10 Teams Remaining</t>
  </si>
  <si>
    <t>7 Teams Remaining</t>
  </si>
  <si>
    <t>5 Teams Remaining</t>
  </si>
  <si>
    <t>3 Teams Remaining</t>
  </si>
  <si>
    <t>Ottawa</t>
  </si>
  <si>
    <t>Windsor Chiefs</t>
  </si>
  <si>
    <t>North York</t>
  </si>
  <si>
    <t>Saturday, Aug 1</t>
  </si>
  <si>
    <t>Tecumseh Green Giants - 1992 AAA Senior Champions</t>
  </si>
  <si>
    <t>Sunday, Aug 2</t>
  </si>
  <si>
    <t>Monday, Aug 3</t>
  </si>
  <si>
    <t>Round 1</t>
  </si>
  <si>
    <t>Friday, July 31</t>
  </si>
  <si>
    <t>Friday, August 4</t>
  </si>
  <si>
    <t>Saturday, August 5</t>
  </si>
  <si>
    <t>Sunday, August 6</t>
  </si>
  <si>
    <t>Monday, August 7</t>
  </si>
  <si>
    <t>Bye: Etobicoke</t>
  </si>
  <si>
    <t>Friday, August 2</t>
  </si>
  <si>
    <t>Cobourg</t>
  </si>
  <si>
    <t>Ivy</t>
  </si>
  <si>
    <t>Saturday, August 3</t>
  </si>
  <si>
    <t>Sunday, August 4</t>
  </si>
  <si>
    <t>Monday, August 5</t>
  </si>
  <si>
    <t>North York - 1996 AAA Senior Champions</t>
  </si>
  <si>
    <t>Flesherton</t>
  </si>
  <si>
    <t>Tecumseh - 1995 AAA Senior Champions</t>
  </si>
  <si>
    <t>Friday, July 29</t>
  </si>
  <si>
    <t>Sarnia Braves - 1994 AAA Senior Champions</t>
  </si>
  <si>
    <t>Saturday, July 30</t>
  </si>
  <si>
    <t>Sunday, July 31</t>
  </si>
  <si>
    <t>Monday, Aug. 1</t>
  </si>
  <si>
    <t>Tecumseh Green Giants - 1993 AAA Senior Champions</t>
  </si>
  <si>
    <t>Stratford</t>
  </si>
  <si>
    <t>Scarborough</t>
  </si>
  <si>
    <t>Friday, July 30</t>
  </si>
  <si>
    <t>Saturday, July 31</t>
  </si>
  <si>
    <t>Rexdale</t>
  </si>
  <si>
    <t>Sunday, Aug 1</t>
  </si>
  <si>
    <t>Monday, Aug 2</t>
  </si>
  <si>
    <t>Windsor Chiefs - 1989 AAA Senior Champions</t>
  </si>
  <si>
    <t>Saturday, Aug 5</t>
  </si>
  <si>
    <t>Friday, Aug 4</t>
  </si>
  <si>
    <t>Sunday, Aug 6</t>
  </si>
  <si>
    <t xml:space="preserve"> </t>
  </si>
  <si>
    <t>Bye: Tecumseh</t>
  </si>
  <si>
    <t>1996 Champs</t>
  </si>
  <si>
    <t>1989 Champs</t>
  </si>
  <si>
    <t>1992 Champs</t>
  </si>
  <si>
    <t>1993 Champs</t>
  </si>
  <si>
    <t>1994 Champs</t>
  </si>
  <si>
    <t>1995 Champs</t>
  </si>
  <si>
    <t>2015 Champs</t>
  </si>
  <si>
    <t>Team Win/Loss</t>
  </si>
  <si>
    <t xml:space="preserve"> Top 10 Overall Teams</t>
  </si>
  <si>
    <t>Cambridge</t>
  </si>
  <si>
    <t>Hamilton</t>
  </si>
  <si>
    <t>South Windsor</t>
  </si>
  <si>
    <t>Niagara Falls</t>
  </si>
  <si>
    <t>Fort Erie</t>
  </si>
  <si>
    <t>Sudbury</t>
  </si>
  <si>
    <t>Thorold</t>
  </si>
  <si>
    <t>Welland</t>
  </si>
  <si>
    <t>Cambridge Terriers</t>
  </si>
  <si>
    <t>Final</t>
  </si>
  <si>
    <t>Saturday, Aug 10</t>
  </si>
  <si>
    <t>Windsor Chiefs - 1980 AAA Senior Champions</t>
  </si>
  <si>
    <t>Semi-Final</t>
  </si>
  <si>
    <t>South Windsor Club 240</t>
  </si>
  <si>
    <t xml:space="preserve">                  Forfeit -  2 Ineligible players</t>
  </si>
  <si>
    <t>London</t>
  </si>
  <si>
    <t>Orillia</t>
  </si>
  <si>
    <t>London Majors</t>
  </si>
  <si>
    <t>Etobicoke Indians</t>
  </si>
  <si>
    <t>Toronto York</t>
  </si>
  <si>
    <t>Thunder Bay</t>
  </si>
  <si>
    <t>Thunder Bay Empire</t>
  </si>
  <si>
    <t>Niagara Falls Cataracts</t>
  </si>
  <si>
    <t>Stratford Hillers</t>
  </si>
  <si>
    <t>Windsor Chiefs - 1982 AAA Senior Champions</t>
  </si>
  <si>
    <t>Saturday, Aug 7</t>
  </si>
  <si>
    <t>Windsor Chiefs - 1983 AAA Senior Champions</t>
  </si>
  <si>
    <t>Toronto Grandravine</t>
  </si>
  <si>
    <t>Saturday, Aug 8</t>
  </si>
  <si>
    <t>York Pioneers</t>
  </si>
  <si>
    <t>Sunday, Aug 9</t>
  </si>
  <si>
    <t>Tecumseh Green Giants</t>
  </si>
  <si>
    <t>Leaside Maple Leafs</t>
  </si>
  <si>
    <t>Ottawa Canadians</t>
  </si>
  <si>
    <t>Toronto York Pioneers</t>
  </si>
  <si>
    <t>Woodslee Orioles</t>
  </si>
  <si>
    <t>Friday, Aug 2</t>
  </si>
  <si>
    <t>Monday, Aug 7</t>
  </si>
  <si>
    <t>FINAL</t>
  </si>
  <si>
    <t>St. Cath./Niagara</t>
  </si>
  <si>
    <t>Waterloo</t>
  </si>
  <si>
    <t>Ilderton Hawks</t>
  </si>
  <si>
    <t>2025 ONTARIO SENIOR NATIONAL QUALIFIER RESULTS</t>
  </si>
  <si>
    <t xml:space="preserve">St. Cath./Niagara Metros  </t>
  </si>
  <si>
    <t>Leaside Leafs - 2025 AAA Senior Champions</t>
  </si>
  <si>
    <t>2025 Champs</t>
  </si>
  <si>
    <t>Totals</t>
  </si>
  <si>
    <t>Windsor Chiefs/Stars</t>
  </si>
  <si>
    <t>s</t>
  </si>
  <si>
    <t xml:space="preserve">St. Cath./Niagara  </t>
  </si>
  <si>
    <t xml:space="preserve">St. Cath./Niagara </t>
  </si>
  <si>
    <t>7-1</t>
  </si>
  <si>
    <t>6-0</t>
  </si>
  <si>
    <t>6-1</t>
  </si>
  <si>
    <t>6-2</t>
  </si>
  <si>
    <t>5-1</t>
  </si>
  <si>
    <t>5-2</t>
  </si>
  <si>
    <t>4-2</t>
  </si>
  <si>
    <t>2-2</t>
  </si>
  <si>
    <t>1-2</t>
  </si>
  <si>
    <t>0-2</t>
  </si>
  <si>
    <t>Current National Qualifier Teams</t>
  </si>
  <si>
    <t>1983 Champs</t>
  </si>
  <si>
    <t>1982 Champs</t>
  </si>
  <si>
    <t>1980 Champs</t>
  </si>
  <si>
    <t>Toronto Grand Ravine</t>
  </si>
  <si>
    <t>5-0</t>
  </si>
  <si>
    <t>-24</t>
  </si>
  <si>
    <t>Etobicoke Indians/Rangers</t>
  </si>
  <si>
    <t>Tecumseh Green Giants/Thunder</t>
  </si>
  <si>
    <t>Brampton Pioneers/Battlecats/Royals</t>
  </si>
  <si>
    <t>Stathroy Royals</t>
  </si>
  <si>
    <t>Oakville Athletics</t>
  </si>
  <si>
    <t>Sarnia Braves/Brigade</t>
  </si>
  <si>
    <t>Ilderton Red Army/River Hawks</t>
  </si>
  <si>
    <t>Northumberland Whisky Jacks</t>
  </si>
  <si>
    <t>Peterborough Riverdogs</t>
  </si>
  <si>
    <t>Barrie Marauders</t>
  </si>
  <si>
    <t>Rexdale Renegades</t>
  </si>
  <si>
    <t>Leaside Maple Leafs/Hurricanes/McSorley's/Leafs</t>
  </si>
  <si>
    <t>North York Blues/Citizen/O'Toole's/Shooters/Thunder</t>
  </si>
  <si>
    <t>Pickering/Ajax Red Sox/Spartans</t>
  </si>
  <si>
    <t>Ivy Rangers</t>
  </si>
  <si>
    <t>Orillia Majors</t>
  </si>
  <si>
    <t>Niagara Falls Dugouts/Cataracts</t>
  </si>
  <si>
    <t>Windsor Athletics Association</t>
  </si>
  <si>
    <t>Top 10 Seasons</t>
  </si>
  <si>
    <t>St. Cath./Niagara Metros</t>
  </si>
  <si>
    <t>Team Records by Season</t>
  </si>
  <si>
    <t>2024 ONTARIO SENIOR ELIMINATIONS RESULTS</t>
  </si>
  <si>
    <t>2023 ONTARIO SENIOR ELIMINATIONS RESULTS</t>
  </si>
  <si>
    <t>2022 ONTARIO SENIOR ELIMINATIONS RESULTS</t>
  </si>
  <si>
    <t>2019 ONTARIO SENIOR ELIMINATIONS RESULTS</t>
  </si>
  <si>
    <t>2018 ONTARIO SENIOR ELIMINATIONS RESULTS</t>
  </si>
  <si>
    <t>2017 ONTARIO SENIOR ELIMINATIONS RESULTS</t>
  </si>
  <si>
    <t>2016 ONTARIO SENIOR ELIMINATIONS RESULTS</t>
  </si>
  <si>
    <t>2015 ONTARIO SENIOR ELIMINATIONS RESULTS</t>
  </si>
  <si>
    <t>2014 ONTARIO SENIOR ELIMINATIONS RESULTS</t>
  </si>
  <si>
    <t>2013 ONTARIO SENIOR ELIMINATIONS RESULTS</t>
  </si>
  <si>
    <t>2012 ONTARIO SENIOR ELIMINATIONS RESULTS</t>
  </si>
  <si>
    <t>2011 ONTARIO SENIOR ELIMINATIONS RESULTS</t>
  </si>
  <si>
    <t>2010 ONTARIO SENIOR ELIMINATIONS RESULTS</t>
  </si>
  <si>
    <t>2009 ONTARIO SENIOR ELIMINATIONS RESULTS</t>
  </si>
  <si>
    <t>2005 ONTARIO SENIOR ELIMINATION RESULTS</t>
  </si>
  <si>
    <t>2004 ONTARIO SENIOR ELIMINATIONS RESULTS</t>
  </si>
  <si>
    <t>1996 ONTARIO SENIOR ELIMINATIONS RESULTS</t>
  </si>
  <si>
    <t>1995 ONTARIO SENIOR ELIMINATIONS RESULTS</t>
  </si>
  <si>
    <t>1994 ONTARIO SENIOR ELIMINATIONS RESULTS</t>
  </si>
  <si>
    <t>1993 ONTARIO SENIOR ELIMINATIONS RESULTS</t>
  </si>
  <si>
    <t>1992 ONTARIO SENIOR ELIMINATIONS RESULTS</t>
  </si>
  <si>
    <t>1989 ONTARIO SENIOR ELIMINATIONS RESULTS</t>
  </si>
  <si>
    <t>1983 ONTARIO SENIOR ELIMINATIONS RESULTS</t>
  </si>
  <si>
    <t>1982 ONTARIO SENIOR ELIMINATIONS RESULTS</t>
  </si>
  <si>
    <t>1980 ONTARIO SENIOR ELIMINATIONS RESULTS</t>
  </si>
  <si>
    <t>St. Clair Riverbats</t>
  </si>
  <si>
    <t>Ontario Leagues at the National Qualifiers</t>
  </si>
  <si>
    <t>Hamilton Cardinals</t>
  </si>
  <si>
    <t>Flesherton Rangers</t>
  </si>
  <si>
    <t>Thorold Anchors</t>
  </si>
  <si>
    <t>Fort Erie Cannons</t>
  </si>
  <si>
    <t>Welland Pioneers</t>
  </si>
  <si>
    <t>2026 ONTARIO SENIOR NATIONAL QUALIFIER RESULTS</t>
  </si>
  <si>
    <t>BYE: Ajax Spartans</t>
  </si>
  <si>
    <t>Northumberland Jacks</t>
  </si>
  <si>
    <t>35 A</t>
  </si>
  <si>
    <t>36 A</t>
  </si>
  <si>
    <t>Round 2</t>
  </si>
  <si>
    <t>Saturday, August 1</t>
  </si>
  <si>
    <t>BYE: Winner</t>
  </si>
  <si>
    <t>Sunday, August 2</t>
  </si>
  <si>
    <t>Monday, August 3</t>
  </si>
  <si>
    <t>BYE: Sarnia</t>
  </si>
  <si>
    <t>BYE: Northumberland</t>
  </si>
  <si>
    <t>BYE: Windsor</t>
  </si>
  <si>
    <t>Etibicoke Rangers</t>
  </si>
  <si>
    <t>Tnorthumberland Jack's</t>
  </si>
  <si>
    <t>2026 Champs</t>
  </si>
  <si>
    <t xml:space="preserve">Etibicoke </t>
  </si>
  <si>
    <t>Etibicoke</t>
  </si>
  <si>
    <t>PickeringAjax Spartans</t>
  </si>
  <si>
    <t xml:space="preserve">Northhumberland </t>
  </si>
  <si>
    <t>(1980, 82, 83, 89, 1992-96, 2004-05, 2009-2026)</t>
  </si>
  <si>
    <t>(1980, 82, 83, 1989, 1992-96, 2004-05, 2009-2026)</t>
  </si>
  <si>
    <t>Northumberland Jack's</t>
  </si>
  <si>
    <t>St. Cath/Niagara Metros</t>
  </si>
  <si>
    <t>St. Cath/Niagara  Metros</t>
  </si>
  <si>
    <t xml:space="preserve">St. Cath/Niagara Metros </t>
  </si>
  <si>
    <t xml:space="preserve">Thornhill Reds  </t>
  </si>
  <si>
    <t>Pickering/Ajax Spartans  Spartans</t>
  </si>
  <si>
    <t>Pickering/Ajax Spartans Spartans</t>
  </si>
  <si>
    <t xml:space="preserve">Pickering/Ajax Spartans </t>
  </si>
  <si>
    <t>Windsor Stars - 2026 AAA Senior Champions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</si>
</sst>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3" x14ac:knownFonts="1">
    <font>
      <sz val="11"/>
      <color theme="1"/>
      <name val="Calibri"/>
      <family val="2"/>
      <scheme val="minor"/>
    </font>
    <font>
      <b/>
      <sz val="11"/>
      <color theme="1"/>
      <name val="Calibri"/>
      <family val="2"/>
      <scheme val="minor"/>
    </font>
    <font>
      <sz val="8"/>
      <name val="Calibri"/>
      <family val="2"/>
      <scheme val="minor"/>
    </font>
    <font>
      <b/>
      <sz val="11"/>
      <color rgb="FF0070C0"/>
      <name val="Calibri"/>
      <family val="2"/>
      <scheme val="minor"/>
    </font>
    <font>
      <b/>
      <sz val="14"/>
      <color rgb="FF0070C0"/>
      <name val="Calibri"/>
      <family val="2"/>
      <scheme val="minor"/>
    </font>
    <font>
      <sz val="11"/>
      <color rgb="FF0070C0"/>
      <name val="Calibri"/>
      <family val="2"/>
      <scheme val="minor"/>
    </font>
    <font>
      <sz val="11"/>
      <name val="Calibri"/>
      <family val="2"/>
      <scheme val="minor"/>
    </font>
    <font>
      <b/>
      <sz val="11"/>
      <name val="Calibri"/>
      <family val="2"/>
      <scheme val="minor"/>
    </font>
    <font>
      <sz val="11"/>
      <color theme="0"/>
      <name val="Calibri"/>
      <family val="2"/>
      <scheme val="minor"/>
    </font>
    <font>
      <b/>
      <sz val="12"/>
      <name val="Calibri"/>
      <family val="2"/>
      <scheme val="minor"/>
    </font>
    <font>
      <b/>
      <sz val="12"/>
      <color theme="1"/>
      <name val="Calibri"/>
      <family val="2"/>
      <scheme val="minor"/>
    </font>
    <font>
      <b/>
      <sz val="14"/>
      <color theme="1"/>
      <name val="Calibri"/>
      <family val="2"/>
      <scheme val="minor"/>
    </font>
    <font>
      <b/>
      <sz val="11"/>
      <color theme="0"/>
      <name val="Calibri"/>
      <family val="2"/>
      <scheme val="minor"/>
    </font>
    <font>
      <b/>
      <sz val="10"/>
      <color theme="0"/>
      <name val="Calibri"/>
      <family val="2"/>
      <scheme val="minor"/>
    </font>
    <font>
      <b/>
      <sz val="14"/>
      <name val="Calibri"/>
      <family val="2"/>
      <scheme val="minor"/>
    </font>
    <font>
      <b/>
      <sz val="16"/>
      <color rgb="FF0070C0"/>
      <name val="Calibri"/>
      <family val="2"/>
      <scheme val="minor"/>
    </font>
    <font>
      <sz val="11"/>
      <color theme="1"/>
      <name val="Calibri"/>
      <family val="2"/>
      <scheme val="minor"/>
    </font>
    <font>
      <b/>
      <sz val="14"/>
      <color rgb="FF002060"/>
      <name val="Calibri"/>
      <family val="2"/>
      <scheme val="minor"/>
    </font>
    <font>
      <b/>
      <sz val="12"/>
      <color rgb="FF002060"/>
      <name val="Calibri"/>
      <family val="2"/>
      <scheme val="minor"/>
    </font>
    <font>
      <b/>
      <sz val="11"/>
      <color theme="8" tint="-0.249977111117893"/>
      <name val="Calibri"/>
      <family val="2"/>
      <scheme val="minor"/>
    </font>
    <font>
      <sz val="14"/>
      <name val="Calibri"/>
      <family val="2"/>
      <scheme val="minor"/>
    </font>
    <font>
      <sz val="11"/>
      <color rgb="FFEE0000"/>
      <name val="Calibri"/>
      <family val="2"/>
      <scheme val="minor"/>
    </font>
    <font>
      <sz val="11"/>
      <color rgb="FF000000"/>
      <name val="Calibri"/>
      <family val="2"/>
      <scheme val="minor"/>
    </font>
    <font>
      <sz val="12"/>
      <color theme="1"/>
      <name val="Calibri"/>
      <family val="2"/>
      <scheme val="minor"/>
    </font>
    <font>
      <b/>
      <sz val="12"/>
      <color rgb="FF0070C0"/>
      <name val="Calibri"/>
      <family val="2"/>
      <scheme val="minor"/>
    </font>
    <font>
      <sz val="12"/>
      <color rgb="FF0070C0"/>
      <name val="Calibri"/>
      <family val="2"/>
      <scheme val="minor"/>
    </font>
    <font>
      <sz val="14"/>
      <color theme="1"/>
      <name val="Calibri"/>
      <family val="2"/>
      <scheme val="minor"/>
    </font>
    <font>
      <b/>
      <sz val="11"/>
      <color rgb="FF002060"/>
      <name val="Calibri"/>
      <family val="2"/>
      <scheme val="minor"/>
    </font>
    <font>
      <b/>
      <sz val="14"/>
      <color rgb="FFC00000"/>
      <name val="Calibri"/>
      <family val="2"/>
      <scheme val="minor"/>
    </font>
    <font>
      <b/>
      <sz val="12"/>
      <color rgb="FFC00000"/>
      <name val="Calibri"/>
      <family val="2"/>
      <scheme val="minor"/>
    </font>
    <font>
      <b/>
      <sz val="11"/>
      <color rgb="FFFF0000"/>
      <name val="Calibri"/>
      <family val="2"/>
      <scheme val="minor"/>
    </font>
    <font>
      <b/>
      <sz val="11"/>
      <color theme="0" tint="-4.9989318521683403E-2"/>
      <name val="Calibri"/>
      <family val="2"/>
      <scheme val="minor"/>
    </font>
    <font>
      <b/>
      <sz val="12"/>
      <color rgb="FFFF0000"/>
      <name val="Calibri"/>
      <family val="2"/>
      <scheme val="minor"/>
    </font>
  </fonts>
  <fills count="13">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00B050"/>
        <bgColor indexed="64"/>
      </patternFill>
    </fill>
    <fill>
      <patternFill patternType="solid">
        <fgColor rgb="FF002060"/>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rgb="FFEE000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0070C0"/>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diagonal/>
    </border>
    <border>
      <left/>
      <right/>
      <top/>
      <bottom style="thin">
        <color auto="1"/>
      </bottom>
      <diagonal/>
    </border>
    <border>
      <left/>
      <right style="thin">
        <color auto="1"/>
      </right>
      <top/>
      <bottom/>
      <diagonal/>
    </border>
    <border>
      <left style="medium">
        <color auto="1"/>
      </left>
      <right/>
      <top/>
      <bottom/>
      <diagonal/>
    </border>
    <border>
      <left/>
      <right style="medium">
        <color auto="1"/>
      </right>
      <top/>
      <bottom/>
      <diagonal/>
    </border>
    <border>
      <left style="medium">
        <color auto="1"/>
      </left>
      <right style="medium">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auto="1"/>
      </left>
      <right/>
      <top/>
      <bottom style="thin">
        <color auto="1"/>
      </bottom>
      <diagonal/>
    </border>
    <border>
      <left/>
      <right style="medium">
        <color auto="1"/>
      </right>
      <top/>
      <bottom style="thin">
        <color auto="1"/>
      </bottom>
      <diagonal/>
    </border>
    <border>
      <left style="thin">
        <color auto="1"/>
      </left>
      <right style="thin">
        <color auto="1"/>
      </right>
      <top style="thin">
        <color auto="1"/>
      </top>
      <bottom/>
      <diagonal/>
    </border>
    <border>
      <left style="medium">
        <color rgb="FF00B050"/>
      </left>
      <right/>
      <top style="medium">
        <color rgb="FF00B050"/>
      </top>
      <bottom/>
      <diagonal/>
    </border>
    <border>
      <left/>
      <right/>
      <top style="medium">
        <color rgb="FF00B050"/>
      </top>
      <bottom/>
      <diagonal/>
    </border>
    <border>
      <left/>
      <right style="medium">
        <color rgb="FF00B050"/>
      </right>
      <top style="medium">
        <color rgb="FF00B050"/>
      </top>
      <bottom/>
      <diagonal/>
    </border>
    <border>
      <left style="medium">
        <color rgb="FF00B050"/>
      </left>
      <right/>
      <top/>
      <bottom/>
      <diagonal/>
    </border>
    <border>
      <left/>
      <right style="medium">
        <color rgb="FF00B050"/>
      </right>
      <top/>
      <bottom/>
      <diagonal/>
    </border>
    <border>
      <left style="medium">
        <color rgb="FF00B050"/>
      </left>
      <right/>
      <top/>
      <bottom style="medium">
        <color rgb="FF00B050"/>
      </bottom>
      <diagonal/>
    </border>
    <border>
      <left/>
      <right/>
      <top/>
      <bottom style="medium">
        <color rgb="FF00B050"/>
      </bottom>
      <diagonal/>
    </border>
    <border>
      <left/>
      <right style="medium">
        <color rgb="FF00B050"/>
      </right>
      <top/>
      <bottom style="medium">
        <color rgb="FF00B050"/>
      </bottom>
      <diagonal/>
    </border>
    <border>
      <left/>
      <right/>
      <top style="thin">
        <color auto="1"/>
      </top>
      <bottom style="thin">
        <color auto="1"/>
      </bottom>
      <diagonal/>
    </border>
  </borders>
  <cellStyleXfs count="2">
    <xf numFmtId="0" fontId="0" fillId="0" borderId="0"/>
    <xf numFmtId="9" fontId="16" fillId="0" borderId="0" applyFont="0" applyFill="0" applyBorder="0" applyAlignment="0" applyProtection="0"/>
  </cellStyleXfs>
  <cellXfs count="315">
    <xf numFmtId="0" fontId="0" fillId="0" borderId="0" xfId="0"/>
    <xf numFmtId="0" fontId="0" fillId="0" borderId="0" xfId="0" applyAlignment="1">
      <alignment horizontal="center"/>
    </xf>
    <xf numFmtId="0" fontId="0" fillId="0" borderId="0" xfId="0" quotePrefix="1" applyAlignment="1">
      <alignment horizontal="center"/>
    </xf>
    <xf numFmtId="0" fontId="1" fillId="0" borderId="0" xfId="0" applyFont="1" applyAlignment="1">
      <alignment horizontal="center"/>
    </xf>
    <xf numFmtId="16" fontId="0" fillId="0" borderId="0" xfId="0" quotePrefix="1" applyNumberFormat="1" applyAlignment="1">
      <alignment horizontal="center"/>
    </xf>
    <xf numFmtId="0" fontId="0" fillId="2" borderId="0" xfId="0" applyFill="1" applyAlignment="1">
      <alignment horizontal="center"/>
    </xf>
    <xf numFmtId="0" fontId="1" fillId="2" borderId="0" xfId="0" applyFont="1" applyFill="1" applyAlignment="1">
      <alignment horizontal="center"/>
    </xf>
    <xf numFmtId="16" fontId="0" fillId="2" borderId="0" xfId="0" quotePrefix="1" applyNumberFormat="1" applyFill="1" applyAlignment="1">
      <alignment horizontal="center"/>
    </xf>
    <xf numFmtId="0" fontId="0" fillId="2" borderId="0" xfId="0" quotePrefix="1" applyFill="1" applyAlignment="1">
      <alignment horizontal="center"/>
    </xf>
    <xf numFmtId="0" fontId="3" fillId="2" borderId="0" xfId="0" applyFont="1" applyFill="1" applyAlignment="1">
      <alignment horizontal="center"/>
    </xf>
    <xf numFmtId="0" fontId="4" fillId="0" borderId="0" xfId="0" applyFont="1" applyAlignment="1">
      <alignment horizontal="center"/>
    </xf>
    <xf numFmtId="0" fontId="5" fillId="0" borderId="0" xfId="0" applyFont="1" applyAlignment="1">
      <alignment horizontal="center"/>
    </xf>
    <xf numFmtId="0" fontId="0" fillId="2" borderId="1" xfId="0" applyFill="1" applyBorder="1" applyAlignment="1">
      <alignment horizontal="center"/>
    </xf>
    <xf numFmtId="0" fontId="3" fillId="2" borderId="1" xfId="0" applyFont="1" applyFill="1" applyBorder="1" applyAlignment="1">
      <alignment horizontal="center"/>
    </xf>
    <xf numFmtId="0" fontId="0" fillId="0" borderId="1" xfId="0" applyBorder="1" applyAlignment="1">
      <alignment horizontal="center"/>
    </xf>
    <xf numFmtId="0" fontId="3" fillId="0" borderId="1" xfId="0" applyFont="1" applyBorder="1" applyAlignment="1">
      <alignment horizontal="center"/>
    </xf>
    <xf numFmtId="0" fontId="8" fillId="0" borderId="0" xfId="0" applyFont="1" applyAlignment="1">
      <alignment horizontal="center"/>
    </xf>
    <xf numFmtId="0" fontId="6" fillId="0" borderId="0" xfId="0" applyFont="1" applyAlignment="1">
      <alignment horizontal="center"/>
    </xf>
    <xf numFmtId="0" fontId="7" fillId="0" borderId="0" xfId="0" applyFont="1" applyAlignment="1">
      <alignment horizontal="center"/>
    </xf>
    <xf numFmtId="164" fontId="6" fillId="0" borderId="0" xfId="0" applyNumberFormat="1" applyFont="1" applyAlignment="1">
      <alignment horizontal="center"/>
    </xf>
    <xf numFmtId="164" fontId="7" fillId="0" borderId="0" xfId="0" applyNumberFormat="1" applyFont="1" applyAlignment="1">
      <alignment horizontal="center"/>
    </xf>
    <xf numFmtId="0" fontId="8" fillId="0" borderId="0" xfId="0" quotePrefix="1" applyFont="1" applyAlignment="1">
      <alignment horizontal="center"/>
    </xf>
    <xf numFmtId="164" fontId="0" fillId="0" borderId="0" xfId="0" applyNumberFormat="1" applyAlignment="1">
      <alignment horizontal="center"/>
    </xf>
    <xf numFmtId="0" fontId="6" fillId="0" borderId="1" xfId="0" applyFont="1" applyBorder="1" applyAlignment="1">
      <alignment horizontal="center"/>
    </xf>
    <xf numFmtId="0" fontId="10" fillId="0" borderId="0" xfId="0" applyFont="1" applyAlignment="1">
      <alignment horizontal="center"/>
    </xf>
    <xf numFmtId="0" fontId="0" fillId="0" borderId="2" xfId="0" applyBorder="1" applyAlignment="1">
      <alignment horizontal="center"/>
    </xf>
    <xf numFmtId="0" fontId="11" fillId="0" borderId="0" xfId="0" applyFont="1"/>
    <xf numFmtId="0" fontId="0" fillId="0" borderId="3" xfId="0" applyBorder="1" applyAlignment="1">
      <alignment horizontal="center"/>
    </xf>
    <xf numFmtId="0" fontId="0" fillId="0" borderId="4" xfId="0" applyBorder="1" applyAlignment="1">
      <alignment horizontal="center"/>
    </xf>
    <xf numFmtId="0" fontId="3" fillId="0" borderId="0" xfId="0" applyFont="1" applyAlignment="1">
      <alignment horizontal="center"/>
    </xf>
    <xf numFmtId="0" fontId="12" fillId="4" borderId="0" xfId="0" applyFont="1" applyFill="1" applyAlignment="1">
      <alignment horizontal="center"/>
    </xf>
    <xf numFmtId="0" fontId="12" fillId="0" borderId="0" xfId="0" applyFont="1" applyAlignment="1">
      <alignment horizontal="center"/>
    </xf>
    <xf numFmtId="0" fontId="12" fillId="5" borderId="0" xfId="0" applyFont="1" applyFill="1" applyAlignment="1">
      <alignment horizontal="center"/>
    </xf>
    <xf numFmtId="0" fontId="6" fillId="2" borderId="1" xfId="0" applyFont="1" applyFill="1" applyBorder="1" applyAlignment="1">
      <alignment horizontal="center"/>
    </xf>
    <xf numFmtId="0" fontId="6" fillId="2" borderId="0" xfId="0" applyFont="1" applyFill="1" applyAlignment="1">
      <alignment horizontal="center"/>
    </xf>
    <xf numFmtId="0" fontId="12" fillId="3" borderId="0" xfId="0" applyFont="1" applyFill="1" applyAlignment="1">
      <alignment horizontal="center"/>
    </xf>
    <xf numFmtId="0" fontId="0" fillId="5" borderId="0" xfId="0" applyFill="1" applyAlignment="1">
      <alignment horizontal="center"/>
    </xf>
    <xf numFmtId="0" fontId="8" fillId="3" borderId="0" xfId="0" applyFont="1" applyFill="1" applyAlignment="1">
      <alignment horizontal="center"/>
    </xf>
    <xf numFmtId="0" fontId="12" fillId="4" borderId="6" xfId="0" applyFont="1" applyFill="1" applyBorder="1" applyAlignment="1">
      <alignment horizontal="center"/>
    </xf>
    <xf numFmtId="0" fontId="12" fillId="4" borderId="7" xfId="0" applyFont="1" applyFill="1" applyBorder="1" applyAlignment="1">
      <alignment horizontal="center"/>
    </xf>
    <xf numFmtId="0" fontId="12" fillId="3" borderId="6" xfId="0" applyFont="1" applyFill="1" applyBorder="1" applyAlignment="1">
      <alignment horizontal="center"/>
    </xf>
    <xf numFmtId="0" fontId="12" fillId="3" borderId="7" xfId="0" applyFont="1" applyFill="1" applyBorder="1" applyAlignment="1">
      <alignment horizontal="center"/>
    </xf>
    <xf numFmtId="0" fontId="8" fillId="4" borderId="0" xfId="0" applyFont="1" applyFill="1" applyAlignment="1">
      <alignment horizontal="center"/>
    </xf>
    <xf numFmtId="0" fontId="6" fillId="0" borderId="0" xfId="0" applyFont="1"/>
    <xf numFmtId="0" fontId="12" fillId="5" borderId="6" xfId="0" applyFont="1" applyFill="1" applyBorder="1" applyAlignment="1">
      <alignment horizontal="center"/>
    </xf>
    <xf numFmtId="0" fontId="0" fillId="5" borderId="7" xfId="0" applyFill="1" applyBorder="1" applyAlignment="1">
      <alignment horizontal="center"/>
    </xf>
    <xf numFmtId="0" fontId="8" fillId="4" borderId="0" xfId="0" applyFont="1" applyFill="1"/>
    <xf numFmtId="0" fontId="8" fillId="3" borderId="0" xfId="0" applyFont="1" applyFill="1"/>
    <xf numFmtId="0" fontId="8" fillId="3" borderId="6" xfId="0" applyFont="1" applyFill="1" applyBorder="1" applyAlignment="1">
      <alignment horizontal="center"/>
    </xf>
    <xf numFmtId="0" fontId="8" fillId="3" borderId="7" xfId="0" applyFont="1" applyFill="1" applyBorder="1" applyAlignment="1">
      <alignment horizontal="center"/>
    </xf>
    <xf numFmtId="0" fontId="8" fillId="4" borderId="7" xfId="0" applyFont="1" applyFill="1" applyBorder="1" applyAlignment="1">
      <alignment horizontal="center"/>
    </xf>
    <xf numFmtId="0" fontId="8" fillId="0" borderId="0" xfId="0" applyFont="1"/>
    <xf numFmtId="0" fontId="8" fillId="4" borderId="6" xfId="0" applyFont="1" applyFill="1" applyBorder="1" applyAlignment="1">
      <alignment horizontal="center"/>
    </xf>
    <xf numFmtId="0" fontId="1" fillId="0" borderId="0" xfId="0" applyFont="1"/>
    <xf numFmtId="0" fontId="0" fillId="0" borderId="0" xfId="0" applyAlignment="1">
      <alignment horizontal="left"/>
    </xf>
    <xf numFmtId="0" fontId="12" fillId="5" borderId="8" xfId="0" applyFont="1" applyFill="1" applyBorder="1" applyAlignment="1">
      <alignment horizontal="center"/>
    </xf>
    <xf numFmtId="0" fontId="12" fillId="3" borderId="0" xfId="0" applyFont="1" applyFill="1"/>
    <xf numFmtId="0" fontId="13" fillId="3" borderId="7" xfId="0" applyFont="1" applyFill="1" applyBorder="1" applyAlignment="1">
      <alignment horizontal="center"/>
    </xf>
    <xf numFmtId="0" fontId="13" fillId="4" borderId="7" xfId="0" applyFont="1" applyFill="1" applyBorder="1" applyAlignment="1">
      <alignment horizontal="center"/>
    </xf>
    <xf numFmtId="0" fontId="7" fillId="3" borderId="0" xfId="0" applyFont="1" applyFill="1" applyAlignment="1">
      <alignment horizontal="center"/>
    </xf>
    <xf numFmtId="0" fontId="7" fillId="4" borderId="0" xfId="0" applyFont="1" applyFill="1" applyAlignment="1">
      <alignment horizontal="center"/>
    </xf>
    <xf numFmtId="0" fontId="14" fillId="0" borderId="0" xfId="0" applyFont="1" applyAlignment="1">
      <alignment horizontal="center"/>
    </xf>
    <xf numFmtId="0" fontId="7" fillId="4" borderId="7" xfId="0" applyFont="1" applyFill="1" applyBorder="1" applyAlignment="1">
      <alignment horizontal="center"/>
    </xf>
    <xf numFmtId="0" fontId="7" fillId="3" borderId="7" xfId="0" applyFont="1" applyFill="1" applyBorder="1" applyAlignment="1">
      <alignment horizontal="center"/>
    </xf>
    <xf numFmtId="0" fontId="13" fillId="4" borderId="0" xfId="0" applyFont="1" applyFill="1" applyAlignment="1">
      <alignment horizontal="center"/>
    </xf>
    <xf numFmtId="0" fontId="13" fillId="3" borderId="0" xfId="0" applyFont="1" applyFill="1" applyAlignment="1">
      <alignment horizontal="center"/>
    </xf>
    <xf numFmtId="0" fontId="6" fillId="0" borderId="0" xfId="0" applyFont="1" applyAlignment="1">
      <alignment horizontal="left"/>
    </xf>
    <xf numFmtId="0" fontId="12" fillId="5" borderId="7" xfId="0" applyFont="1" applyFill="1" applyBorder="1" applyAlignment="1">
      <alignment horizontal="center"/>
    </xf>
    <xf numFmtId="0" fontId="6" fillId="0" borderId="2" xfId="0" applyFont="1" applyBorder="1" applyAlignment="1">
      <alignment horizontal="center"/>
    </xf>
    <xf numFmtId="0" fontId="12" fillId="6" borderId="0" xfId="0" applyFont="1" applyFill="1" applyAlignment="1">
      <alignment horizontal="center"/>
    </xf>
    <xf numFmtId="0" fontId="0" fillId="0" borderId="9" xfId="0" applyBorder="1" applyAlignment="1">
      <alignment horizontal="center"/>
    </xf>
    <xf numFmtId="0" fontId="0" fillId="0" borderId="10" xfId="0" applyBorder="1" applyAlignment="1">
      <alignment horizontal="center"/>
    </xf>
    <xf numFmtId="0" fontId="6" fillId="0" borderId="5" xfId="0" applyFont="1" applyBorder="1" applyAlignment="1">
      <alignment horizontal="center"/>
    </xf>
    <xf numFmtId="0" fontId="0" fillId="0" borderId="5"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6" fillId="0" borderId="12" xfId="0" applyFont="1" applyBorder="1" applyAlignment="1">
      <alignment horizontal="center"/>
    </xf>
    <xf numFmtId="0" fontId="6" fillId="0" borderId="4" xfId="0" applyFont="1" applyBorder="1" applyAlignment="1">
      <alignment horizontal="center"/>
    </xf>
    <xf numFmtId="0" fontId="3" fillId="0" borderId="12" xfId="0" applyFont="1" applyBorder="1" applyAlignment="1">
      <alignment horizontal="center"/>
    </xf>
    <xf numFmtId="0" fontId="7" fillId="0" borderId="3" xfId="0" applyFont="1" applyBorder="1" applyAlignment="1">
      <alignment horizontal="center"/>
    </xf>
    <xf numFmtId="0" fontId="7" fillId="0" borderId="10" xfId="0" applyFont="1" applyBorder="1" applyAlignment="1">
      <alignment horizontal="center"/>
    </xf>
    <xf numFmtId="164" fontId="6" fillId="0" borderId="4" xfId="0" applyNumberFormat="1" applyFont="1" applyBorder="1" applyAlignment="1">
      <alignment horizontal="center"/>
    </xf>
    <xf numFmtId="0" fontId="3" fillId="0" borderId="4" xfId="0" applyFont="1" applyBorder="1" applyAlignment="1">
      <alignment horizontal="center"/>
    </xf>
    <xf numFmtId="164" fontId="3" fillId="0" borderId="4" xfId="0" applyNumberFormat="1" applyFont="1" applyBorder="1" applyAlignment="1">
      <alignment horizontal="center"/>
    </xf>
    <xf numFmtId="164" fontId="3" fillId="0" borderId="0" xfId="0" applyNumberFormat="1" applyFont="1" applyAlignment="1">
      <alignment horizontal="center"/>
    </xf>
    <xf numFmtId="0" fontId="15" fillId="0" borderId="0" xfId="0" applyFont="1"/>
    <xf numFmtId="0" fontId="15" fillId="0" borderId="0" xfId="0" applyFont="1" applyAlignment="1">
      <alignment horizontal="center"/>
    </xf>
    <xf numFmtId="0" fontId="0" fillId="0" borderId="3" xfId="0" applyBorder="1"/>
    <xf numFmtId="0" fontId="6" fillId="0" borderId="2" xfId="0" applyFont="1" applyBorder="1" applyAlignment="1">
      <alignment horizontal="left"/>
    </xf>
    <xf numFmtId="1" fontId="0" fillId="0" borderId="0" xfId="0" applyNumberFormat="1" applyAlignment="1">
      <alignment horizontal="center"/>
    </xf>
    <xf numFmtId="164" fontId="0" fillId="0" borderId="5" xfId="0" applyNumberFormat="1" applyBorder="1" applyAlignment="1">
      <alignment horizontal="center"/>
    </xf>
    <xf numFmtId="9" fontId="0" fillId="0" borderId="5" xfId="1" applyFont="1" applyBorder="1" applyAlignment="1">
      <alignment horizontal="center"/>
    </xf>
    <xf numFmtId="164" fontId="1" fillId="0" borderId="0" xfId="0" applyNumberFormat="1" applyFont="1" applyAlignment="1">
      <alignment horizontal="center"/>
    </xf>
    <xf numFmtId="0" fontId="0" fillId="0" borderId="9" xfId="0" applyBorder="1"/>
    <xf numFmtId="0" fontId="17" fillId="0" borderId="3" xfId="0" applyFont="1" applyBorder="1"/>
    <xf numFmtId="0" fontId="0" fillId="0" borderId="10" xfId="0" applyBorder="1"/>
    <xf numFmtId="0" fontId="7" fillId="0" borderId="2" xfId="0" applyFont="1" applyBorder="1"/>
    <xf numFmtId="0" fontId="7" fillId="0" borderId="5" xfId="0" applyFont="1" applyBorder="1" applyAlignment="1">
      <alignment horizontal="center"/>
    </xf>
    <xf numFmtId="0" fontId="0" fillId="0" borderId="2" xfId="0" applyBorder="1"/>
    <xf numFmtId="0" fontId="0" fillId="0" borderId="11" xfId="0" applyBorder="1"/>
    <xf numFmtId="0" fontId="18" fillId="0" borderId="3" xfId="0" applyFont="1" applyBorder="1"/>
    <xf numFmtId="0" fontId="1" fillId="0" borderId="4" xfId="0" applyFont="1" applyBorder="1" applyAlignment="1">
      <alignment horizontal="center"/>
    </xf>
    <xf numFmtId="164" fontId="1" fillId="0" borderId="4" xfId="0" applyNumberFormat="1" applyFont="1" applyBorder="1" applyAlignment="1">
      <alignment horizontal="center"/>
    </xf>
    <xf numFmtId="164" fontId="1" fillId="0" borderId="12" xfId="0" applyNumberFormat="1" applyFont="1" applyBorder="1" applyAlignment="1">
      <alignment horizontal="center"/>
    </xf>
    <xf numFmtId="0" fontId="7" fillId="0" borderId="4" xfId="0" applyFont="1" applyBorder="1" applyAlignment="1">
      <alignment horizontal="center"/>
    </xf>
    <xf numFmtId="164" fontId="7" fillId="0" borderId="4" xfId="0" applyNumberFormat="1" applyFont="1" applyBorder="1" applyAlignment="1">
      <alignment horizontal="center"/>
    </xf>
    <xf numFmtId="164" fontId="7" fillId="0" borderId="12" xfId="0" applyNumberFormat="1" applyFont="1" applyBorder="1" applyAlignment="1">
      <alignment horizontal="center"/>
    </xf>
    <xf numFmtId="0" fontId="7" fillId="0" borderId="9" xfId="0" applyFont="1" applyBorder="1"/>
    <xf numFmtId="164" fontId="0" fillId="0" borderId="4" xfId="0" applyNumberFormat="1" applyBorder="1" applyAlignment="1">
      <alignment horizontal="center"/>
    </xf>
    <xf numFmtId="9" fontId="0" fillId="0" borderId="12" xfId="1" applyFont="1" applyBorder="1" applyAlignment="1">
      <alignment horizontal="center"/>
    </xf>
    <xf numFmtId="0" fontId="3" fillId="0" borderId="0" xfId="0" applyFont="1" applyAlignment="1">
      <alignment horizontal="left"/>
    </xf>
    <xf numFmtId="0" fontId="0" fillId="0" borderId="5" xfId="0" applyBorder="1" applyAlignment="1">
      <alignment horizontal="left"/>
    </xf>
    <xf numFmtId="0" fontId="0" fillId="0" borderId="12" xfId="0" applyBorder="1" applyAlignment="1">
      <alignment horizontal="left"/>
    </xf>
    <xf numFmtId="0" fontId="0" fillId="0" borderId="0" xfId="0" applyAlignment="1">
      <alignment horizontal="right"/>
    </xf>
    <xf numFmtId="0" fontId="6" fillId="0" borderId="5" xfId="0" applyFont="1" applyBorder="1" applyAlignment="1">
      <alignment horizontal="left"/>
    </xf>
    <xf numFmtId="0" fontId="0" fillId="0" borderId="4" xfId="0" applyBorder="1" applyAlignment="1">
      <alignment horizontal="left"/>
    </xf>
    <xf numFmtId="0" fontId="3" fillId="0" borderId="9" xfId="0" applyFont="1" applyBorder="1" applyAlignment="1">
      <alignment horizontal="left"/>
    </xf>
    <xf numFmtId="0" fontId="19" fillId="0" borderId="0" xfId="0" applyFont="1" applyAlignment="1">
      <alignment horizontal="center"/>
    </xf>
    <xf numFmtId="0" fontId="6" fillId="0" borderId="12" xfId="0" applyFont="1" applyBorder="1" applyAlignment="1">
      <alignment horizontal="left"/>
    </xf>
    <xf numFmtId="0" fontId="10" fillId="0" borderId="0" xfId="0" applyFont="1"/>
    <xf numFmtId="0" fontId="9" fillId="0" borderId="0" xfId="0" applyFont="1" applyAlignment="1">
      <alignment horizontal="center"/>
    </xf>
    <xf numFmtId="0" fontId="0" fillId="5" borderId="5" xfId="0" applyFill="1" applyBorder="1" applyAlignment="1">
      <alignment horizontal="center"/>
    </xf>
    <xf numFmtId="0" fontId="12" fillId="0" borderId="0" xfId="0" applyFont="1"/>
    <xf numFmtId="0" fontId="6" fillId="7" borderId="1" xfId="0" applyFont="1" applyFill="1" applyBorder="1" applyAlignment="1">
      <alignment horizontal="center"/>
    </xf>
    <xf numFmtId="0" fontId="0" fillId="7" borderId="1" xfId="0" applyFill="1" applyBorder="1" applyAlignment="1">
      <alignment horizontal="center"/>
    </xf>
    <xf numFmtId="0" fontId="0" fillId="7" borderId="0" xfId="0" applyFill="1" applyAlignment="1">
      <alignment horizontal="center"/>
    </xf>
    <xf numFmtId="0" fontId="0" fillId="8" borderId="1" xfId="0" applyFill="1" applyBorder="1" applyAlignment="1">
      <alignment horizontal="center"/>
    </xf>
    <xf numFmtId="0" fontId="20" fillId="0" borderId="0" xfId="0" applyFont="1" applyAlignment="1">
      <alignment horizontal="center"/>
    </xf>
    <xf numFmtId="0" fontId="0" fillId="2" borderId="4" xfId="0" applyFill="1" applyBorder="1" applyAlignment="1">
      <alignment horizontal="center"/>
    </xf>
    <xf numFmtId="0" fontId="6" fillId="0" borderId="3" xfId="0" applyFont="1" applyBorder="1" applyAlignment="1">
      <alignment horizontal="center"/>
    </xf>
    <xf numFmtId="0" fontId="6" fillId="0" borderId="13" xfId="0" applyFont="1" applyBorder="1" applyAlignment="1">
      <alignment horizontal="center"/>
    </xf>
    <xf numFmtId="0" fontId="0" fillId="0" borderId="7" xfId="0" applyBorder="1"/>
    <xf numFmtId="0" fontId="0" fillId="0" borderId="7" xfId="0" applyBorder="1" applyAlignment="1">
      <alignment horizontal="center"/>
    </xf>
    <xf numFmtId="0" fontId="22" fillId="0" borderId="1" xfId="0" applyFont="1" applyBorder="1" applyAlignment="1">
      <alignment horizontal="center"/>
    </xf>
    <xf numFmtId="0" fontId="21" fillId="0" borderId="3" xfId="0" applyFont="1" applyBorder="1" applyAlignment="1">
      <alignment horizontal="center"/>
    </xf>
    <xf numFmtId="0" fontId="21" fillId="0" borderId="0" xfId="0" applyFont="1" applyAlignment="1">
      <alignment horizontal="center"/>
    </xf>
    <xf numFmtId="0" fontId="21" fillId="0" borderId="4" xfId="0" applyFont="1" applyBorder="1" applyAlignment="1">
      <alignment horizontal="center"/>
    </xf>
    <xf numFmtId="0" fontId="22" fillId="7" borderId="1" xfId="0" applyFont="1" applyFill="1" applyBorder="1" applyAlignment="1">
      <alignment horizontal="center"/>
    </xf>
    <xf numFmtId="0" fontId="22" fillId="0" borderId="3" xfId="0" applyFont="1" applyBorder="1" applyAlignment="1">
      <alignment horizontal="center"/>
    </xf>
    <xf numFmtId="0" fontId="22" fillId="0" borderId="4" xfId="0" applyFont="1" applyBorder="1" applyAlignment="1">
      <alignment horizontal="center"/>
    </xf>
    <xf numFmtId="0" fontId="12" fillId="9" borderId="0" xfId="0" applyFont="1" applyFill="1" applyAlignment="1">
      <alignment horizontal="center"/>
    </xf>
    <xf numFmtId="0" fontId="12" fillId="9" borderId="6" xfId="0" applyFont="1" applyFill="1" applyBorder="1" applyAlignment="1">
      <alignment horizontal="center"/>
    </xf>
    <xf numFmtId="0" fontId="12" fillId="9" borderId="7" xfId="0" applyFont="1" applyFill="1" applyBorder="1" applyAlignment="1">
      <alignment horizontal="center"/>
    </xf>
    <xf numFmtId="0" fontId="8" fillId="5" borderId="0" xfId="0" applyFont="1" applyFill="1" applyAlignment="1">
      <alignment horizontal="center"/>
    </xf>
    <xf numFmtId="0" fontId="23" fillId="0" borderId="0" xfId="0" applyFont="1"/>
    <xf numFmtId="0" fontId="6" fillId="0" borderId="4" xfId="0" applyFont="1" applyBorder="1"/>
    <xf numFmtId="0" fontId="7" fillId="0" borderId="0" xfId="0" applyFont="1"/>
    <xf numFmtId="0" fontId="8" fillId="9" borderId="0" xfId="0" applyFont="1" applyFill="1" applyAlignment="1">
      <alignment horizontal="center"/>
    </xf>
    <xf numFmtId="16" fontId="1" fillId="2" borderId="0" xfId="0" quotePrefix="1" applyNumberFormat="1" applyFont="1" applyFill="1" applyAlignment="1">
      <alignment horizontal="center"/>
    </xf>
    <xf numFmtId="0" fontId="8" fillId="9" borderId="6" xfId="0" applyFont="1" applyFill="1" applyBorder="1" applyAlignment="1">
      <alignment horizontal="center"/>
    </xf>
    <xf numFmtId="0" fontId="11" fillId="0" borderId="0" xfId="0" applyFont="1" applyAlignment="1">
      <alignment horizontal="center"/>
    </xf>
    <xf numFmtId="0" fontId="8" fillId="5" borderId="6" xfId="0" applyFont="1" applyFill="1" applyBorder="1" applyAlignment="1">
      <alignment horizontal="center"/>
    </xf>
    <xf numFmtId="0" fontId="12" fillId="4" borderId="4" xfId="0" applyFont="1" applyFill="1" applyBorder="1" applyAlignment="1">
      <alignment horizontal="center"/>
    </xf>
    <xf numFmtId="0" fontId="12" fillId="4" borderId="14" xfId="0" applyFont="1" applyFill="1" applyBorder="1" applyAlignment="1">
      <alignment horizontal="center"/>
    </xf>
    <xf numFmtId="0" fontId="12" fillId="4" borderId="15" xfId="0" applyFont="1" applyFill="1" applyBorder="1" applyAlignment="1">
      <alignment horizontal="center"/>
    </xf>
    <xf numFmtId="0" fontId="12" fillId="4" borderId="0" xfId="0" quotePrefix="1" applyFont="1" applyFill="1" applyAlignment="1">
      <alignment horizontal="center"/>
    </xf>
    <xf numFmtId="0" fontId="12" fillId="4" borderId="6" xfId="0" quotePrefix="1" applyFont="1" applyFill="1" applyBorder="1" applyAlignment="1">
      <alignment horizontal="center"/>
    </xf>
    <xf numFmtId="0" fontId="8" fillId="9" borderId="2" xfId="0" quotePrefix="1" applyFont="1" applyFill="1" applyBorder="1" applyAlignment="1">
      <alignment horizontal="center"/>
    </xf>
    <xf numFmtId="0" fontId="8" fillId="9" borderId="0" xfId="0" quotePrefix="1" applyFont="1" applyFill="1" applyAlignment="1">
      <alignment horizontal="center"/>
    </xf>
    <xf numFmtId="164" fontId="6" fillId="0" borderId="0" xfId="0" applyNumberFormat="1" applyFont="1"/>
    <xf numFmtId="0" fontId="12" fillId="9" borderId="0" xfId="0" quotePrefix="1" applyFont="1" applyFill="1" applyAlignment="1">
      <alignment horizontal="center"/>
    </xf>
    <xf numFmtId="0" fontId="8" fillId="3" borderId="6" xfId="0" applyFont="1" applyFill="1" applyBorder="1"/>
    <xf numFmtId="0" fontId="8" fillId="4" borderId="6" xfId="0" applyFont="1" applyFill="1" applyBorder="1"/>
    <xf numFmtId="0" fontId="13" fillId="3" borderId="6" xfId="0" applyFont="1" applyFill="1" applyBorder="1" applyAlignment="1">
      <alignment horizontal="center"/>
    </xf>
    <xf numFmtId="0" fontId="10" fillId="0" borderId="0" xfId="0" applyFont="1" applyAlignment="1">
      <alignment horizontal="left"/>
    </xf>
    <xf numFmtId="0" fontId="10" fillId="0" borderId="0" xfId="0" quotePrefix="1" applyFont="1" applyAlignment="1">
      <alignment horizontal="left"/>
    </xf>
    <xf numFmtId="0" fontId="6" fillId="0" borderId="11" xfId="0" applyFont="1" applyBorder="1" applyAlignment="1">
      <alignment horizontal="center"/>
    </xf>
    <xf numFmtId="164" fontId="6" fillId="0" borderId="5" xfId="0" applyNumberFormat="1" applyFont="1" applyBorder="1" applyAlignment="1">
      <alignment horizontal="center"/>
    </xf>
    <xf numFmtId="0" fontId="23" fillId="0" borderId="0" xfId="0" applyFont="1" applyAlignment="1">
      <alignment horizontal="center"/>
    </xf>
    <xf numFmtId="0" fontId="24" fillId="0" borderId="0" xfId="0" applyFont="1" applyAlignment="1">
      <alignment horizontal="center"/>
    </xf>
    <xf numFmtId="0" fontId="6" fillId="0" borderId="4" xfId="0" applyFont="1" applyBorder="1" applyAlignment="1">
      <alignment horizontal="left"/>
    </xf>
    <xf numFmtId="0" fontId="0" fillId="0" borderId="5" xfId="0" applyBorder="1"/>
    <xf numFmtId="164" fontId="0" fillId="0" borderId="2" xfId="0" applyNumberFormat="1" applyBorder="1" applyAlignment="1">
      <alignment horizontal="center"/>
    </xf>
    <xf numFmtId="164" fontId="0" fillId="0" borderId="11" xfId="0" applyNumberFormat="1" applyBorder="1" applyAlignment="1">
      <alignment horizontal="center"/>
    </xf>
    <xf numFmtId="164" fontId="6" fillId="0" borderId="2" xfId="0" applyNumberFormat="1" applyFont="1" applyBorder="1" applyAlignment="1">
      <alignment horizontal="center"/>
    </xf>
    <xf numFmtId="164" fontId="6" fillId="0" borderId="11" xfId="0" applyNumberFormat="1" applyFont="1" applyBorder="1" applyAlignment="1">
      <alignment horizontal="center"/>
    </xf>
    <xf numFmtId="0" fontId="25" fillId="0" borderId="9" xfId="0" applyFont="1" applyBorder="1" applyAlignment="1">
      <alignment horizontal="center"/>
    </xf>
    <xf numFmtId="0" fontId="24" fillId="0" borderId="10" xfId="0" applyFont="1" applyBorder="1" applyAlignment="1">
      <alignment horizontal="left"/>
    </xf>
    <xf numFmtId="0" fontId="25" fillId="0" borderId="0" xfId="0" applyFont="1" applyAlignment="1">
      <alignment horizontal="center"/>
    </xf>
    <xf numFmtId="0" fontId="24" fillId="0" borderId="3" xfId="0" applyFont="1" applyBorder="1" applyAlignment="1">
      <alignment horizontal="left"/>
    </xf>
    <xf numFmtId="0" fontId="25" fillId="0" borderId="10" xfId="0" applyFont="1" applyBorder="1" applyAlignment="1">
      <alignment horizontal="center"/>
    </xf>
    <xf numFmtId="0" fontId="25" fillId="0" borderId="9" xfId="0" applyFont="1" applyBorder="1"/>
    <xf numFmtId="0" fontId="24" fillId="0" borderId="0" xfId="0" applyFont="1" applyAlignment="1">
      <alignment horizontal="left"/>
    </xf>
    <xf numFmtId="0" fontId="24" fillId="0" borderId="9" xfId="0" applyFont="1" applyBorder="1" applyAlignment="1">
      <alignment horizontal="left"/>
    </xf>
    <xf numFmtId="0" fontId="25" fillId="0" borderId="16" xfId="0" applyFont="1" applyBorder="1"/>
    <xf numFmtId="0" fontId="25" fillId="0" borderId="10" xfId="0" applyFont="1" applyBorder="1"/>
    <xf numFmtId="0" fontId="6" fillId="8" borderId="1" xfId="0" applyFont="1" applyFill="1" applyBorder="1" applyAlignment="1">
      <alignment horizontal="center"/>
    </xf>
    <xf numFmtId="0" fontId="6" fillId="8" borderId="0" xfId="0" applyFont="1" applyFill="1" applyAlignment="1">
      <alignment horizontal="center"/>
    </xf>
    <xf numFmtId="0" fontId="22" fillId="0" borderId="0" xfId="0" applyFont="1" applyAlignment="1">
      <alignment horizontal="center"/>
    </xf>
    <xf numFmtId="0" fontId="26" fillId="0" borderId="0" xfId="0" applyFont="1"/>
    <xf numFmtId="0" fontId="12" fillId="0" borderId="6" xfId="0" applyFont="1" applyBorder="1" applyAlignment="1">
      <alignment horizontal="center"/>
    </xf>
    <xf numFmtId="0" fontId="7" fillId="2" borderId="0" xfId="0" applyFont="1" applyFill="1" applyAlignment="1">
      <alignment horizontal="center"/>
    </xf>
    <xf numFmtId="16" fontId="6" fillId="2" borderId="0" xfId="0" quotePrefix="1" applyNumberFormat="1" applyFont="1" applyFill="1" applyAlignment="1">
      <alignment horizontal="center"/>
    </xf>
    <xf numFmtId="0" fontId="1" fillId="0" borderId="2" xfId="0" applyFont="1" applyBorder="1" applyAlignment="1">
      <alignment horizontal="center"/>
    </xf>
    <xf numFmtId="0" fontId="0" fillId="2" borderId="0" xfId="0" applyFill="1" applyAlignment="1">
      <alignment horizontal="left"/>
    </xf>
    <xf numFmtId="0" fontId="12" fillId="2" borderId="0" xfId="0" applyFont="1" applyFill="1" applyAlignment="1">
      <alignment horizontal="center"/>
    </xf>
    <xf numFmtId="164" fontId="0" fillId="2" borderId="0" xfId="0" applyNumberFormat="1" applyFill="1" applyAlignment="1">
      <alignment horizontal="center"/>
    </xf>
    <xf numFmtId="0" fontId="27" fillId="2" borderId="0" xfId="0" applyFont="1" applyFill="1" applyAlignment="1">
      <alignment horizontal="center"/>
    </xf>
    <xf numFmtId="164" fontId="27" fillId="2" borderId="0" xfId="0" applyNumberFormat="1" applyFont="1" applyFill="1" applyAlignment="1">
      <alignment horizontal="center"/>
    </xf>
    <xf numFmtId="0" fontId="8" fillId="2" borderId="0" xfId="0" applyFont="1" applyFill="1" applyAlignment="1">
      <alignment horizontal="center"/>
    </xf>
    <xf numFmtId="0" fontId="13" fillId="4" borderId="6" xfId="0" applyFont="1" applyFill="1" applyBorder="1" applyAlignment="1">
      <alignment horizontal="center"/>
    </xf>
    <xf numFmtId="0" fontId="7" fillId="0" borderId="6" xfId="0" applyFont="1" applyBorder="1" applyAlignment="1">
      <alignment horizontal="center"/>
    </xf>
    <xf numFmtId="0" fontId="7" fillId="3" borderId="6" xfId="0" applyFont="1" applyFill="1" applyBorder="1" applyAlignment="1">
      <alignment horizontal="center"/>
    </xf>
    <xf numFmtId="0" fontId="7" fillId="4" borderId="6" xfId="0" applyFont="1" applyFill="1" applyBorder="1" applyAlignment="1">
      <alignment horizontal="center"/>
    </xf>
    <xf numFmtId="0" fontId="1" fillId="0" borderId="5" xfId="0" applyFont="1" applyBorder="1" applyAlignment="1">
      <alignment horizontal="center"/>
    </xf>
    <xf numFmtId="0" fontId="3" fillId="0" borderId="11" xfId="0" applyFont="1" applyBorder="1" applyAlignment="1">
      <alignment horizontal="center"/>
    </xf>
    <xf numFmtId="0" fontId="28" fillId="0" borderId="3" xfId="0" applyFont="1" applyBorder="1" applyAlignment="1">
      <alignment horizontal="center"/>
    </xf>
    <xf numFmtId="0" fontId="3" fillId="0" borderId="9" xfId="0" applyFont="1" applyBorder="1" applyAlignment="1">
      <alignment horizontal="center"/>
    </xf>
    <xf numFmtId="0" fontId="3" fillId="0" borderId="3" xfId="0" applyFont="1" applyBorder="1" applyAlignment="1">
      <alignment horizontal="center"/>
    </xf>
    <xf numFmtId="164" fontId="3" fillId="0" borderId="3" xfId="0" applyNumberFormat="1" applyFont="1" applyBorder="1" applyAlignment="1">
      <alignment horizontal="center"/>
    </xf>
    <xf numFmtId="0" fontId="3" fillId="0" borderId="10" xfId="0" applyFont="1" applyBorder="1" applyAlignment="1">
      <alignment horizontal="center"/>
    </xf>
    <xf numFmtId="0" fontId="6" fillId="0" borderId="9" xfId="0" applyFont="1" applyBorder="1" applyAlignment="1">
      <alignment horizontal="center"/>
    </xf>
    <xf numFmtId="164" fontId="6" fillId="0" borderId="3" xfId="0" applyNumberFormat="1" applyFont="1" applyBorder="1" applyAlignment="1">
      <alignment horizontal="center"/>
    </xf>
    <xf numFmtId="0" fontId="6" fillId="0" borderId="10" xfId="0" applyFont="1" applyBorder="1" applyAlignment="1">
      <alignment horizontal="center"/>
    </xf>
    <xf numFmtId="0" fontId="7" fillId="0" borderId="2" xfId="0" applyFont="1" applyBorder="1" applyAlignment="1">
      <alignment horizontal="center"/>
    </xf>
    <xf numFmtId="164" fontId="3" fillId="0" borderId="12" xfId="0" applyNumberFormat="1" applyFont="1" applyBorder="1" applyAlignment="1">
      <alignment horizontal="center"/>
    </xf>
    <xf numFmtId="0" fontId="5" fillId="0" borderId="9" xfId="0" applyFont="1" applyBorder="1" applyAlignment="1">
      <alignment horizontal="center"/>
    </xf>
    <xf numFmtId="0" fontId="5" fillId="0" borderId="3" xfId="0" applyFont="1" applyBorder="1" applyAlignment="1">
      <alignment horizontal="center"/>
    </xf>
    <xf numFmtId="0" fontId="5" fillId="0" borderId="10" xfId="0" applyFont="1" applyBorder="1" applyAlignment="1">
      <alignment horizontal="center"/>
    </xf>
    <xf numFmtId="0" fontId="0" fillId="10" borderId="17" xfId="0" applyFill="1" applyBorder="1" applyAlignment="1">
      <alignment horizontal="center"/>
    </xf>
    <xf numFmtId="0" fontId="0" fillId="10" borderId="18" xfId="0" applyFill="1" applyBorder="1" applyAlignment="1">
      <alignment horizontal="center"/>
    </xf>
    <xf numFmtId="0" fontId="28" fillId="10" borderId="18" xfId="0" applyFont="1" applyFill="1" applyBorder="1" applyAlignment="1">
      <alignment horizontal="center"/>
    </xf>
    <xf numFmtId="0" fontId="0" fillId="10" borderId="19" xfId="0" applyFill="1" applyBorder="1" applyAlignment="1">
      <alignment horizontal="center"/>
    </xf>
    <xf numFmtId="0" fontId="1" fillId="10" borderId="20" xfId="0" applyFont="1" applyFill="1" applyBorder="1" applyAlignment="1">
      <alignment horizontal="center"/>
    </xf>
    <xf numFmtId="0" fontId="1" fillId="10" borderId="0" xfId="0" applyFont="1" applyFill="1" applyAlignment="1">
      <alignment horizontal="center"/>
    </xf>
    <xf numFmtId="0" fontId="1" fillId="10" borderId="21" xfId="0" applyFont="1" applyFill="1" applyBorder="1" applyAlignment="1">
      <alignment horizontal="center"/>
    </xf>
    <xf numFmtId="0" fontId="0" fillId="10" borderId="20" xfId="0" applyFill="1" applyBorder="1" applyAlignment="1">
      <alignment horizontal="center"/>
    </xf>
    <xf numFmtId="0" fontId="0" fillId="10" borderId="0" xfId="0" applyFill="1" applyAlignment="1">
      <alignment horizontal="center"/>
    </xf>
    <xf numFmtId="0" fontId="0" fillId="10" borderId="21" xfId="0" applyFill="1" applyBorder="1" applyAlignment="1">
      <alignment horizontal="center"/>
    </xf>
    <xf numFmtId="164" fontId="0" fillId="10" borderId="0" xfId="0" applyNumberFormat="1" applyFill="1" applyAlignment="1">
      <alignment horizontal="center"/>
    </xf>
    <xf numFmtId="0" fontId="6" fillId="10" borderId="0" xfId="0" applyFont="1" applyFill="1" applyAlignment="1">
      <alignment horizontal="center"/>
    </xf>
    <xf numFmtId="164" fontId="6" fillId="10" borderId="0" xfId="0" applyNumberFormat="1" applyFont="1" applyFill="1" applyAlignment="1">
      <alignment horizontal="center"/>
    </xf>
    <xf numFmtId="0" fontId="6" fillId="10" borderId="21" xfId="0" applyFont="1" applyFill="1" applyBorder="1" applyAlignment="1">
      <alignment horizontal="center"/>
    </xf>
    <xf numFmtId="0" fontId="3" fillId="10" borderId="22" xfId="0" applyFont="1" applyFill="1" applyBorder="1" applyAlignment="1">
      <alignment horizontal="center"/>
    </xf>
    <xf numFmtId="0" fontId="3" fillId="10" borderId="23" xfId="0" applyFont="1" applyFill="1" applyBorder="1" applyAlignment="1">
      <alignment horizontal="center"/>
    </xf>
    <xf numFmtId="164" fontId="3" fillId="10" borderId="23" xfId="0" applyNumberFormat="1" applyFont="1" applyFill="1" applyBorder="1" applyAlignment="1">
      <alignment horizontal="center"/>
    </xf>
    <xf numFmtId="0" fontId="3" fillId="10" borderId="24" xfId="0" applyFont="1" applyFill="1" applyBorder="1" applyAlignment="1">
      <alignment horizontal="center"/>
    </xf>
    <xf numFmtId="164" fontId="0" fillId="10" borderId="21" xfId="0" applyNumberFormat="1" applyFill="1" applyBorder="1" applyAlignment="1">
      <alignment horizontal="center"/>
    </xf>
    <xf numFmtId="0" fontId="3" fillId="10" borderId="17" xfId="0" applyFont="1" applyFill="1" applyBorder="1" applyAlignment="1">
      <alignment horizontal="center"/>
    </xf>
    <xf numFmtId="0" fontId="3" fillId="10" borderId="18" xfId="0" applyFont="1" applyFill="1" applyBorder="1" applyAlignment="1">
      <alignment horizontal="center"/>
    </xf>
    <xf numFmtId="164" fontId="3" fillId="10" borderId="18" xfId="0" applyNumberFormat="1" applyFont="1" applyFill="1" applyBorder="1" applyAlignment="1">
      <alignment horizontal="center"/>
    </xf>
    <xf numFmtId="0" fontId="3" fillId="10" borderId="19" xfId="0" applyFont="1" applyFill="1" applyBorder="1" applyAlignment="1">
      <alignment horizontal="center"/>
    </xf>
    <xf numFmtId="0" fontId="7" fillId="10" borderId="0" xfId="0" applyFont="1" applyFill="1" applyAlignment="1">
      <alignment horizontal="center"/>
    </xf>
    <xf numFmtId="164" fontId="7" fillId="10" borderId="0" xfId="0" applyNumberFormat="1" applyFont="1" applyFill="1" applyAlignment="1">
      <alignment horizontal="center"/>
    </xf>
    <xf numFmtId="0" fontId="7" fillId="10" borderId="21" xfId="0" applyFont="1" applyFill="1" applyBorder="1" applyAlignment="1">
      <alignment horizontal="center"/>
    </xf>
    <xf numFmtId="0" fontId="6" fillId="10" borderId="20" xfId="0" applyFont="1" applyFill="1" applyBorder="1" applyAlignment="1">
      <alignment horizontal="center"/>
    </xf>
    <xf numFmtId="0" fontId="1" fillId="10" borderId="0" xfId="0" applyFont="1" applyFill="1" applyAlignment="1">
      <alignment horizontal="right"/>
    </xf>
    <xf numFmtId="0" fontId="0" fillId="11" borderId="0" xfId="0" applyFill="1" applyAlignment="1">
      <alignment horizontal="center"/>
    </xf>
    <xf numFmtId="0" fontId="1" fillId="11" borderId="0" xfId="0" applyFont="1" applyFill="1" applyAlignment="1">
      <alignment horizontal="center"/>
    </xf>
    <xf numFmtId="0" fontId="10" fillId="11" borderId="0" xfId="0" applyFont="1" applyFill="1" applyAlignment="1">
      <alignment horizontal="center"/>
    </xf>
    <xf numFmtId="0" fontId="23" fillId="11" borderId="0" xfId="0" applyFont="1" applyFill="1" applyAlignment="1">
      <alignment horizontal="center"/>
    </xf>
    <xf numFmtId="0" fontId="3" fillId="0" borderId="5" xfId="0" applyFont="1" applyBorder="1" applyAlignment="1">
      <alignment horizontal="left"/>
    </xf>
    <xf numFmtId="0" fontId="3" fillId="0" borderId="2" xfId="0" applyFont="1" applyBorder="1" applyAlignment="1">
      <alignment horizontal="center"/>
    </xf>
    <xf numFmtId="0" fontId="12" fillId="12" borderId="0" xfId="0" applyFont="1" applyFill="1" applyAlignment="1">
      <alignment horizontal="center"/>
    </xf>
    <xf numFmtId="0" fontId="12" fillId="12" borderId="0" xfId="0" applyFont="1" applyFill="1"/>
    <xf numFmtId="0" fontId="1" fillId="0" borderId="6" xfId="0" applyFont="1" applyBorder="1" applyAlignment="1">
      <alignment horizontal="center"/>
    </xf>
    <xf numFmtId="0" fontId="3" fillId="0" borderId="5" xfId="0" applyFont="1" applyBorder="1" applyAlignment="1">
      <alignment horizontal="center"/>
    </xf>
    <xf numFmtId="164" fontId="0" fillId="0" borderId="3" xfId="0" applyNumberFormat="1" applyBorder="1" applyAlignment="1">
      <alignment horizontal="center"/>
    </xf>
    <xf numFmtId="164" fontId="0" fillId="0" borderId="12" xfId="0" applyNumberFormat="1" applyBorder="1" applyAlignment="1">
      <alignment horizontal="center"/>
    </xf>
    <xf numFmtId="1" fontId="0" fillId="0" borderId="4" xfId="0" applyNumberFormat="1" applyBorder="1" applyAlignment="1">
      <alignment horizontal="center"/>
    </xf>
    <xf numFmtId="0" fontId="10" fillId="0" borderId="9" xfId="0" applyFont="1" applyBorder="1" applyAlignment="1">
      <alignment horizontal="left"/>
    </xf>
    <xf numFmtId="0" fontId="10" fillId="0" borderId="10" xfId="0" applyFont="1" applyBorder="1" applyAlignment="1">
      <alignment horizontal="left"/>
    </xf>
    <xf numFmtId="0" fontId="10" fillId="0" borderId="10" xfId="0" quotePrefix="1" applyFont="1" applyBorder="1" applyAlignment="1">
      <alignment horizontal="left"/>
    </xf>
    <xf numFmtId="16" fontId="10" fillId="0" borderId="10" xfId="0" quotePrefix="1" applyNumberFormat="1" applyFont="1" applyBorder="1" applyAlignment="1">
      <alignment horizontal="left"/>
    </xf>
    <xf numFmtId="0" fontId="10" fillId="0" borderId="9" xfId="0" applyFont="1" applyBorder="1"/>
    <xf numFmtId="0" fontId="10" fillId="0" borderId="10" xfId="0" quotePrefix="1" applyFont="1" applyBorder="1"/>
    <xf numFmtId="0" fontId="0" fillId="0" borderId="2" xfId="0" applyBorder="1" applyAlignment="1">
      <alignment horizontal="left"/>
    </xf>
    <xf numFmtId="0" fontId="3" fillId="0" borderId="2" xfId="0" applyFont="1" applyBorder="1"/>
    <xf numFmtId="0" fontId="3" fillId="0" borderId="5" xfId="0" applyFont="1" applyBorder="1"/>
    <xf numFmtId="0" fontId="1" fillId="0" borderId="0" xfId="0" applyFont="1" applyAlignment="1">
      <alignment horizontal="left"/>
    </xf>
    <xf numFmtId="0" fontId="24" fillId="0" borderId="9" xfId="0" applyFont="1" applyBorder="1" applyAlignment="1">
      <alignment horizontal="center"/>
    </xf>
    <xf numFmtId="0" fontId="24" fillId="0" borderId="3" xfId="0" applyFont="1" applyBorder="1" applyAlignment="1">
      <alignment horizontal="center"/>
    </xf>
    <xf numFmtId="0" fontId="24" fillId="0" borderId="10" xfId="0" applyFont="1" applyBorder="1" applyAlignment="1">
      <alignment horizontal="center"/>
    </xf>
    <xf numFmtId="3" fontId="1" fillId="0" borderId="4" xfId="0" applyNumberFormat="1" applyFont="1" applyBorder="1" applyAlignment="1">
      <alignment horizontal="center"/>
    </xf>
    <xf numFmtId="3" fontId="7" fillId="0" borderId="4" xfId="0" applyNumberFormat="1" applyFont="1" applyBorder="1" applyAlignment="1">
      <alignment horizontal="center"/>
    </xf>
    <xf numFmtId="0" fontId="0" fillId="0" borderId="25" xfId="0" applyBorder="1" applyAlignment="1">
      <alignment horizontal="center"/>
    </xf>
    <xf numFmtId="0" fontId="0" fillId="0" borderId="25" xfId="0" applyBorder="1" applyAlignment="1">
      <alignment horizontal="left"/>
    </xf>
    <xf numFmtId="0" fontId="29" fillId="10" borderId="18" xfId="0" applyFont="1" applyFill="1" applyBorder="1" applyAlignment="1">
      <alignment horizontal="center"/>
    </xf>
    <xf numFmtId="0" fontId="29" fillId="0" borderId="3" xfId="0" applyFont="1" applyBorder="1" applyAlignment="1">
      <alignment horizontal="center"/>
    </xf>
    <xf numFmtId="0" fontId="30" fillId="0" borderId="0" xfId="0" applyFont="1"/>
    <xf numFmtId="0" fontId="3" fillId="0" borderId="10" xfId="0" applyFont="1" applyBorder="1" applyAlignment="1">
      <alignment horizontal="left"/>
    </xf>
    <xf numFmtId="0" fontId="0" fillId="0" borderId="3" xfId="0" applyBorder="1" applyAlignment="1">
      <alignment horizontal="left"/>
    </xf>
    <xf numFmtId="1" fontId="0" fillId="0" borderId="2" xfId="0" applyNumberFormat="1" applyBorder="1" applyAlignment="1">
      <alignment horizontal="center"/>
    </xf>
    <xf numFmtId="1" fontId="0" fillId="0" borderId="11" xfId="0" applyNumberFormat="1" applyBorder="1" applyAlignment="1">
      <alignment horizontal="center"/>
    </xf>
    <xf numFmtId="0" fontId="0" fillId="0" borderId="12" xfId="0" applyBorder="1"/>
    <xf numFmtId="0" fontId="7" fillId="0" borderId="9" xfId="0" applyFont="1" applyBorder="1" applyAlignment="1">
      <alignment horizontal="center"/>
    </xf>
    <xf numFmtId="0" fontId="1" fillId="0" borderId="3" xfId="0" applyFont="1" applyBorder="1" applyAlignment="1">
      <alignment horizontal="center"/>
    </xf>
    <xf numFmtId="164" fontId="1" fillId="0" borderId="3" xfId="0" applyNumberFormat="1" applyFont="1" applyBorder="1" applyAlignment="1">
      <alignment horizontal="center"/>
    </xf>
    <xf numFmtId="0" fontId="1" fillId="0" borderId="10" xfId="0" applyFont="1" applyBorder="1" applyAlignment="1">
      <alignment horizontal="center"/>
    </xf>
    <xf numFmtId="0" fontId="1" fillId="5" borderId="0" xfId="0" applyFont="1" applyFill="1" applyAlignment="1">
      <alignment horizontal="center"/>
    </xf>
    <xf numFmtId="0" fontId="1" fillId="2" borderId="6" xfId="0" applyFont="1" applyFill="1" applyBorder="1" applyAlignment="1">
      <alignment horizontal="center"/>
    </xf>
    <xf numFmtId="164" fontId="7" fillId="0" borderId="0" xfId="0" applyNumberFormat="1" applyFont="1"/>
    <xf numFmtId="1" fontId="0" fillId="0" borderId="5" xfId="0" applyNumberFormat="1" applyBorder="1" applyAlignment="1">
      <alignment horizontal="center"/>
    </xf>
    <xf numFmtId="0" fontId="5" fillId="0" borderId="25" xfId="0" applyFont="1" applyBorder="1" applyAlignment="1">
      <alignment horizontal="center"/>
    </xf>
    <xf numFmtId="0" fontId="1" fillId="0" borderId="7" xfId="0" applyFont="1" applyBorder="1" applyAlignment="1">
      <alignment horizontal="center"/>
    </xf>
    <xf numFmtId="0" fontId="31" fillId="4" borderId="6" xfId="0" applyFont="1" applyFill="1" applyBorder="1" applyAlignment="1">
      <alignment horizontal="center"/>
    </xf>
    <xf numFmtId="0" fontId="31" fillId="3" borderId="6" xfId="0" applyFont="1" applyFill="1" applyBorder="1" applyAlignment="1">
      <alignment horizontal="center"/>
    </xf>
    <xf numFmtId="0" fontId="0" fillId="2" borderId="0" xfId="0" applyFill="1"/>
    <xf numFmtId="0" fontId="31" fillId="3" borderId="0" xfId="0" applyFont="1" applyFill="1" applyAlignment="1">
      <alignment horizontal="center"/>
    </xf>
    <xf numFmtId="0" fontId="31" fillId="4" borderId="0" xfId="0" applyFont="1" applyFill="1" applyAlignment="1">
      <alignment horizontal="center"/>
    </xf>
    <xf numFmtId="0" fontId="7" fillId="2" borderId="6" xfId="0" applyFont="1" applyFill="1" applyBorder="1" applyAlignment="1">
      <alignment horizontal="center"/>
    </xf>
    <xf numFmtId="0" fontId="1" fillId="5" borderId="7" xfId="0" applyFont="1" applyFill="1" applyBorder="1" applyAlignment="1">
      <alignment horizontal="center"/>
    </xf>
    <xf numFmtId="0" fontId="7" fillId="0" borderId="7" xfId="0" applyFont="1" applyBorder="1" applyAlignment="1">
      <alignment horizontal="center"/>
    </xf>
    <xf numFmtId="0" fontId="12" fillId="0" borderId="7" xfId="0" applyFont="1" applyBorder="1" applyAlignment="1">
      <alignment horizontal="center"/>
    </xf>
    <xf numFmtId="0" fontId="1" fillId="0" borderId="6" xfId="0" applyFont="1" applyBorder="1"/>
    <xf numFmtId="0" fontId="0" fillId="2" borderId="5" xfId="0" applyFill="1" applyBorder="1" applyAlignment="1">
      <alignment horizontal="center"/>
    </xf>
    <xf numFmtId="0" fontId="32" fillId="0" borderId="9" xfId="0" applyFont="1" applyBorder="1" applyAlignment="1">
      <alignment horizontal="left"/>
    </xf>
    <xf numFmtId="0" fontId="32" fillId="0" borderId="3" xfId="0" applyFont="1" applyBorder="1" applyAlignment="1">
      <alignment horizontal="left"/>
    </xf>
    <xf numFmtId="0" fontId="25" fillId="0" borderId="0" xfId="0" applyFont="1"/>
    <xf numFmtId="0" fontId="0" fillId="2" borderId="2" xfId="0" applyFill="1" applyBorder="1"/>
    <xf numFmtId="0" fontId="0" fillId="0" borderId="4" xfId="0" applyBorder="1"/>
    <xf numFmtId="0" fontId="0" fillId="2" borderId="5" xfId="0" applyFill="1" applyBorder="1" applyAlignment="1">
      <alignment horizontal="left"/>
    </xf>
    <xf numFmtId="0" fontId="6" fillId="0" borderId="2" xfId="0" applyFont="1" applyBorder="1"/>
    <xf numFmtId="0" fontId="6" fillId="0" borderId="5" xfId="0" quotePrefix="1" applyFont="1" applyBorder="1" applyAlignment="1">
      <alignment horizontal="center"/>
    </xf>
    <xf numFmtId="0" fontId="6" fillId="0" borderId="11" xfId="0" applyFont="1" applyBorder="1"/>
  </cellXfs>
  <cellStyles count="2">
    <cellStyle name="Normal" xfId="0" builtinId="0"/>
    <cellStyle name="Percent" xfId="1" builtinId="5"/>
  </cellStyles>
  <dxfs count="0"/>
  <tableStyles count="0" defaultTableStyle="TableStyleMedium2" defaultPivotStyle="PivotStyleLight16"/>
  <colors>
    <mruColors>
      <color rgb="FFFF0000"/>
      <color rgb="FF00000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21</xdr:col>
      <xdr:colOff>0</xdr:colOff>
      <xdr:row>18</xdr:row>
      <xdr:rowOff>9525</xdr:rowOff>
    </xdr:from>
    <xdr:ext cx="184731" cy="264560"/>
    <xdr:sp macro="" textlink="">
      <xdr:nvSpPr>
        <xdr:cNvPr id="3" name="TextBox 2">
          <a:extLst>
            <a:ext uri="{FF2B5EF4-FFF2-40B4-BE49-F238E27FC236}">
              <a16:creationId xmlns:a16="http://schemas.microsoft.com/office/drawing/2014/main" id="{E08455D0-833D-422C-AA7C-F4496159B3EC}"/>
            </a:ext>
          </a:extLst>
        </xdr:cNvPr>
        <xdr:cNvSpPr txBox="1"/>
      </xdr:nvSpPr>
      <xdr:spPr>
        <a:xfrm>
          <a:off x="10610850"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327660</xdr:colOff>
      <xdr:row>68</xdr:row>
      <xdr:rowOff>129540</xdr:rowOff>
    </xdr:from>
    <xdr:ext cx="5364480" cy="502920"/>
    <xdr:sp macro="" textlink="">
      <xdr:nvSpPr>
        <xdr:cNvPr id="2" name="TextBox 1">
          <a:extLst>
            <a:ext uri="{FF2B5EF4-FFF2-40B4-BE49-F238E27FC236}">
              <a16:creationId xmlns:a16="http://schemas.microsoft.com/office/drawing/2014/main" id="{F749A9B3-4B62-A80A-0A89-E7D60E0B1A06}"/>
            </a:ext>
          </a:extLst>
        </xdr:cNvPr>
        <xdr:cNvSpPr txBox="1"/>
      </xdr:nvSpPr>
      <xdr:spPr>
        <a:xfrm>
          <a:off x="1289685" y="13178790"/>
          <a:ext cx="5364480" cy="502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CA" sz="1100"/>
            <a:t>Game was suspended in the 2nd inning due to rain and poor field conditions. Game will be completed on Saturday August 11th at 1:00 at Cullen Field</a:t>
          </a:r>
        </a:p>
      </xdr:txBody>
    </xdr:sp>
    <xdr:clientData/>
  </xdr:oneCellAnchor>
  <xdr:oneCellAnchor>
    <xdr:from>
      <xdr:col>7</xdr:col>
      <xdr:colOff>304800</xdr:colOff>
      <xdr:row>27</xdr:row>
      <xdr:rowOff>180975</xdr:rowOff>
    </xdr:from>
    <xdr:ext cx="3705225" cy="742950"/>
    <xdr:sp macro="" textlink="">
      <xdr:nvSpPr>
        <xdr:cNvPr id="3" name="TextBox 2">
          <a:extLst>
            <a:ext uri="{FF2B5EF4-FFF2-40B4-BE49-F238E27FC236}">
              <a16:creationId xmlns:a16="http://schemas.microsoft.com/office/drawing/2014/main" id="{40E39FCE-45FD-EFF9-865D-9F252895B44B}"/>
            </a:ext>
          </a:extLst>
        </xdr:cNvPr>
        <xdr:cNvSpPr txBox="1"/>
      </xdr:nvSpPr>
      <xdr:spPr>
        <a:xfrm>
          <a:off x="7534275" y="5372100"/>
          <a:ext cx="3705225" cy="742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CA" sz="1200"/>
            <a:t>Scores for the Ilderton vs Niagara Rnd 1 and Tecumseh Rnd 5 were not reported but I do know who won those games.</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123825</xdr:colOff>
      <xdr:row>70</xdr:row>
      <xdr:rowOff>104775</xdr:rowOff>
    </xdr:from>
    <xdr:ext cx="184731" cy="264560"/>
    <xdr:sp macro="" textlink="">
      <xdr:nvSpPr>
        <xdr:cNvPr id="2" name="TextBox 1">
          <a:extLst>
            <a:ext uri="{FF2B5EF4-FFF2-40B4-BE49-F238E27FC236}">
              <a16:creationId xmlns:a16="http://schemas.microsoft.com/office/drawing/2014/main" id="{C63F2CA9-E199-3135-A527-E6E366A70326}"/>
            </a:ext>
          </a:extLst>
        </xdr:cNvPr>
        <xdr:cNvSpPr txBox="1"/>
      </xdr:nvSpPr>
      <xdr:spPr>
        <a:xfrm>
          <a:off x="2324100" y="1401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123825</xdr:colOff>
      <xdr:row>18</xdr:row>
      <xdr:rowOff>0</xdr:rowOff>
    </xdr:from>
    <xdr:ext cx="184731" cy="264560"/>
    <xdr:sp macro="" textlink="">
      <xdr:nvSpPr>
        <xdr:cNvPr id="33" name="TextBox 32">
          <a:extLst>
            <a:ext uri="{FF2B5EF4-FFF2-40B4-BE49-F238E27FC236}">
              <a16:creationId xmlns:a16="http://schemas.microsoft.com/office/drawing/2014/main" id="{F882DE9C-CB2D-4B3C-9F86-ACA9180BA21C}"/>
            </a:ext>
          </a:extLst>
        </xdr:cNvPr>
        <xdr:cNvSpPr txBox="1"/>
      </xdr:nvSpPr>
      <xdr:spPr>
        <a:xfrm>
          <a:off x="2324100"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oneCellAnchor>
    <xdr:from>
      <xdr:col>2</xdr:col>
      <xdr:colOff>123825</xdr:colOff>
      <xdr:row>23</xdr:row>
      <xdr:rowOff>0</xdr:rowOff>
    </xdr:from>
    <xdr:ext cx="184731" cy="264560"/>
    <xdr:sp macro="" textlink="">
      <xdr:nvSpPr>
        <xdr:cNvPr id="2" name="TextBox 1">
          <a:extLst>
            <a:ext uri="{FF2B5EF4-FFF2-40B4-BE49-F238E27FC236}">
              <a16:creationId xmlns:a16="http://schemas.microsoft.com/office/drawing/2014/main" id="{BAA80EFF-E115-47DF-8E37-BA7D67A4CD68}"/>
            </a:ext>
          </a:extLst>
        </xdr:cNvPr>
        <xdr:cNvSpPr txBox="1"/>
      </xdr:nvSpPr>
      <xdr:spPr>
        <a:xfrm>
          <a:off x="2324100" y="1367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oneCellAnchor>
    <xdr:from>
      <xdr:col>2</xdr:col>
      <xdr:colOff>123825</xdr:colOff>
      <xdr:row>25</xdr:row>
      <xdr:rowOff>0</xdr:rowOff>
    </xdr:from>
    <xdr:ext cx="184731" cy="264560"/>
    <xdr:sp macro="" textlink="">
      <xdr:nvSpPr>
        <xdr:cNvPr id="3" name="TextBox 2">
          <a:extLst>
            <a:ext uri="{FF2B5EF4-FFF2-40B4-BE49-F238E27FC236}">
              <a16:creationId xmlns:a16="http://schemas.microsoft.com/office/drawing/2014/main" id="{38A6D6EF-8CFF-4BE6-A978-2A148A086068}"/>
            </a:ext>
          </a:extLst>
        </xdr:cNvPr>
        <xdr:cNvSpPr txBox="1"/>
      </xdr:nvSpPr>
      <xdr:spPr>
        <a:xfrm>
          <a:off x="2324100" y="481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oneCellAnchor>
    <xdr:from>
      <xdr:col>2</xdr:col>
      <xdr:colOff>123825</xdr:colOff>
      <xdr:row>15</xdr:row>
      <xdr:rowOff>0</xdr:rowOff>
    </xdr:from>
    <xdr:ext cx="184731" cy="264560"/>
    <xdr:sp macro="" textlink="">
      <xdr:nvSpPr>
        <xdr:cNvPr id="4" name="TextBox 3">
          <a:extLst>
            <a:ext uri="{FF2B5EF4-FFF2-40B4-BE49-F238E27FC236}">
              <a16:creationId xmlns:a16="http://schemas.microsoft.com/office/drawing/2014/main" id="{30DF7D87-9448-4429-8F6B-D35200EBB100}"/>
            </a:ext>
          </a:extLst>
        </xdr:cNvPr>
        <xdr:cNvSpPr txBox="1"/>
      </xdr:nvSpPr>
      <xdr:spPr>
        <a:xfrm>
          <a:off x="2324100" y="309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oneCellAnchor>
    <xdr:from>
      <xdr:col>2</xdr:col>
      <xdr:colOff>123825</xdr:colOff>
      <xdr:row>15</xdr:row>
      <xdr:rowOff>0</xdr:rowOff>
    </xdr:from>
    <xdr:ext cx="184731" cy="264560"/>
    <xdr:sp macro="" textlink="">
      <xdr:nvSpPr>
        <xdr:cNvPr id="5" name="TextBox 4">
          <a:extLst>
            <a:ext uri="{FF2B5EF4-FFF2-40B4-BE49-F238E27FC236}">
              <a16:creationId xmlns:a16="http://schemas.microsoft.com/office/drawing/2014/main" id="{E7B9B7FE-E5CB-4E18-8D27-F65AFB2ABE1B}"/>
            </a:ext>
          </a:extLst>
        </xdr:cNvPr>
        <xdr:cNvSpPr txBox="1"/>
      </xdr:nvSpPr>
      <xdr:spPr>
        <a:xfrm>
          <a:off x="2324100" y="309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oneCellAnchor>
    <xdr:from>
      <xdr:col>2</xdr:col>
      <xdr:colOff>123825</xdr:colOff>
      <xdr:row>18</xdr:row>
      <xdr:rowOff>0</xdr:rowOff>
    </xdr:from>
    <xdr:ext cx="184731" cy="264560"/>
    <xdr:sp macro="" textlink="">
      <xdr:nvSpPr>
        <xdr:cNvPr id="6" name="TextBox 5">
          <a:extLst>
            <a:ext uri="{FF2B5EF4-FFF2-40B4-BE49-F238E27FC236}">
              <a16:creationId xmlns:a16="http://schemas.microsoft.com/office/drawing/2014/main" id="{00C3B08D-7DC0-4139-A645-1E567376FC6E}"/>
            </a:ext>
          </a:extLst>
        </xdr:cNvPr>
        <xdr:cNvSpPr txBox="1"/>
      </xdr:nvSpPr>
      <xdr:spPr>
        <a:xfrm>
          <a:off x="2324100"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oneCellAnchor>
    <xdr:from>
      <xdr:col>2</xdr:col>
      <xdr:colOff>123825</xdr:colOff>
      <xdr:row>18</xdr:row>
      <xdr:rowOff>0</xdr:rowOff>
    </xdr:from>
    <xdr:ext cx="184731" cy="264560"/>
    <xdr:sp macro="" textlink="">
      <xdr:nvSpPr>
        <xdr:cNvPr id="7" name="TextBox 6">
          <a:extLst>
            <a:ext uri="{FF2B5EF4-FFF2-40B4-BE49-F238E27FC236}">
              <a16:creationId xmlns:a16="http://schemas.microsoft.com/office/drawing/2014/main" id="{F3CCC4FB-A262-4C08-A4F8-2BA6C5856F9A}"/>
            </a:ext>
          </a:extLst>
        </xdr:cNvPr>
        <xdr:cNvSpPr txBox="1"/>
      </xdr:nvSpPr>
      <xdr:spPr>
        <a:xfrm>
          <a:off x="2324100"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oneCellAnchor>
    <xdr:from>
      <xdr:col>2</xdr:col>
      <xdr:colOff>123825</xdr:colOff>
      <xdr:row>20</xdr:row>
      <xdr:rowOff>0</xdr:rowOff>
    </xdr:from>
    <xdr:ext cx="184731" cy="264560"/>
    <xdr:sp macro="" textlink="">
      <xdr:nvSpPr>
        <xdr:cNvPr id="8" name="TextBox 7">
          <a:extLst>
            <a:ext uri="{FF2B5EF4-FFF2-40B4-BE49-F238E27FC236}">
              <a16:creationId xmlns:a16="http://schemas.microsoft.com/office/drawing/2014/main" id="{E735A057-069E-4DBC-B017-464B92BAF877}"/>
            </a:ext>
          </a:extLst>
        </xdr:cNvPr>
        <xdr:cNvSpPr txBox="1"/>
      </xdr:nvSpPr>
      <xdr:spPr>
        <a:xfrm>
          <a:off x="2324100"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oneCellAnchor>
    <xdr:from>
      <xdr:col>2</xdr:col>
      <xdr:colOff>123825</xdr:colOff>
      <xdr:row>16</xdr:row>
      <xdr:rowOff>0</xdr:rowOff>
    </xdr:from>
    <xdr:ext cx="184731" cy="264560"/>
    <xdr:sp macro="" textlink="">
      <xdr:nvSpPr>
        <xdr:cNvPr id="9" name="TextBox 8">
          <a:extLst>
            <a:ext uri="{FF2B5EF4-FFF2-40B4-BE49-F238E27FC236}">
              <a16:creationId xmlns:a16="http://schemas.microsoft.com/office/drawing/2014/main" id="{BD7F1C97-C72F-45CB-9DD7-A7FE63E962CB}"/>
            </a:ext>
          </a:extLst>
        </xdr:cNvPr>
        <xdr:cNvSpPr txBox="1"/>
      </xdr:nvSpPr>
      <xdr:spPr>
        <a:xfrm>
          <a:off x="2324100"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oneCellAnchor>
    <xdr:from>
      <xdr:col>2</xdr:col>
      <xdr:colOff>123825</xdr:colOff>
      <xdr:row>15</xdr:row>
      <xdr:rowOff>0</xdr:rowOff>
    </xdr:from>
    <xdr:ext cx="184731" cy="264560"/>
    <xdr:sp macro="" textlink="">
      <xdr:nvSpPr>
        <xdr:cNvPr id="11" name="TextBox 10">
          <a:extLst>
            <a:ext uri="{FF2B5EF4-FFF2-40B4-BE49-F238E27FC236}">
              <a16:creationId xmlns:a16="http://schemas.microsoft.com/office/drawing/2014/main" id="{CCDB8900-ABBE-408D-B7E0-C33343087EEC}"/>
            </a:ext>
          </a:extLst>
        </xdr:cNvPr>
        <xdr:cNvSpPr txBox="1"/>
      </xdr:nvSpPr>
      <xdr:spPr>
        <a:xfrm>
          <a:off x="2324100" y="271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oneCellAnchor>
    <xdr:from>
      <xdr:col>2</xdr:col>
      <xdr:colOff>123825</xdr:colOff>
      <xdr:row>30</xdr:row>
      <xdr:rowOff>0</xdr:rowOff>
    </xdr:from>
    <xdr:ext cx="184731" cy="264560"/>
    <xdr:sp macro="" textlink="">
      <xdr:nvSpPr>
        <xdr:cNvPr id="12" name="TextBox 11">
          <a:extLst>
            <a:ext uri="{FF2B5EF4-FFF2-40B4-BE49-F238E27FC236}">
              <a16:creationId xmlns:a16="http://schemas.microsoft.com/office/drawing/2014/main" id="{AE338131-5063-4A05-B4D4-0366B2B6E30C}"/>
            </a:ext>
          </a:extLst>
        </xdr:cNvPr>
        <xdr:cNvSpPr txBox="1"/>
      </xdr:nvSpPr>
      <xdr:spPr>
        <a:xfrm>
          <a:off x="2324100" y="271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oneCellAnchor>
    <xdr:from>
      <xdr:col>2</xdr:col>
      <xdr:colOff>123825</xdr:colOff>
      <xdr:row>40</xdr:row>
      <xdr:rowOff>0</xdr:rowOff>
    </xdr:from>
    <xdr:ext cx="184731" cy="264560"/>
    <xdr:sp macro="" textlink="">
      <xdr:nvSpPr>
        <xdr:cNvPr id="13" name="TextBox 12">
          <a:extLst>
            <a:ext uri="{FF2B5EF4-FFF2-40B4-BE49-F238E27FC236}">
              <a16:creationId xmlns:a16="http://schemas.microsoft.com/office/drawing/2014/main" id="{4F15C106-172D-4301-ABE0-A7DA8E7E3437}"/>
            </a:ext>
          </a:extLst>
        </xdr:cNvPr>
        <xdr:cNvSpPr txBox="1"/>
      </xdr:nvSpPr>
      <xdr:spPr>
        <a:xfrm>
          <a:off x="2324100" y="271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oneCellAnchor>
    <xdr:from>
      <xdr:col>2</xdr:col>
      <xdr:colOff>123825</xdr:colOff>
      <xdr:row>47</xdr:row>
      <xdr:rowOff>0</xdr:rowOff>
    </xdr:from>
    <xdr:ext cx="184731" cy="264560"/>
    <xdr:sp macro="" textlink="">
      <xdr:nvSpPr>
        <xdr:cNvPr id="14" name="TextBox 13">
          <a:extLst>
            <a:ext uri="{FF2B5EF4-FFF2-40B4-BE49-F238E27FC236}">
              <a16:creationId xmlns:a16="http://schemas.microsoft.com/office/drawing/2014/main" id="{6B50B9D4-7F59-45FD-9694-200F0AD479E4}"/>
            </a:ext>
          </a:extLst>
        </xdr:cNvPr>
        <xdr:cNvSpPr txBox="1"/>
      </xdr:nvSpPr>
      <xdr:spPr>
        <a:xfrm>
          <a:off x="2324100" y="271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oneCellAnchor>
    <xdr:from>
      <xdr:col>2</xdr:col>
      <xdr:colOff>123825</xdr:colOff>
      <xdr:row>53</xdr:row>
      <xdr:rowOff>0</xdr:rowOff>
    </xdr:from>
    <xdr:ext cx="184731" cy="264560"/>
    <xdr:sp macro="" textlink="">
      <xdr:nvSpPr>
        <xdr:cNvPr id="16" name="TextBox 15">
          <a:extLst>
            <a:ext uri="{FF2B5EF4-FFF2-40B4-BE49-F238E27FC236}">
              <a16:creationId xmlns:a16="http://schemas.microsoft.com/office/drawing/2014/main" id="{88772CE7-6891-4106-A4CD-25773AA7C360}"/>
            </a:ext>
          </a:extLst>
        </xdr:cNvPr>
        <xdr:cNvSpPr txBox="1"/>
      </xdr:nvSpPr>
      <xdr:spPr>
        <a:xfrm>
          <a:off x="2324100" y="271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oneCellAnchor>
    <xdr:from>
      <xdr:col>2</xdr:col>
      <xdr:colOff>123825</xdr:colOff>
      <xdr:row>58</xdr:row>
      <xdr:rowOff>0</xdr:rowOff>
    </xdr:from>
    <xdr:ext cx="184731" cy="264560"/>
    <xdr:sp macro="" textlink="">
      <xdr:nvSpPr>
        <xdr:cNvPr id="17" name="TextBox 16">
          <a:extLst>
            <a:ext uri="{FF2B5EF4-FFF2-40B4-BE49-F238E27FC236}">
              <a16:creationId xmlns:a16="http://schemas.microsoft.com/office/drawing/2014/main" id="{A6F1A524-5590-448D-8891-0A61B44F3EC5}"/>
            </a:ext>
          </a:extLst>
        </xdr:cNvPr>
        <xdr:cNvSpPr txBox="1"/>
      </xdr:nvSpPr>
      <xdr:spPr>
        <a:xfrm>
          <a:off x="2324100" y="271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oneCellAnchor>
    <xdr:from>
      <xdr:col>2</xdr:col>
      <xdr:colOff>123825</xdr:colOff>
      <xdr:row>62</xdr:row>
      <xdr:rowOff>0</xdr:rowOff>
    </xdr:from>
    <xdr:ext cx="184731" cy="264560"/>
    <xdr:sp macro="" textlink="">
      <xdr:nvSpPr>
        <xdr:cNvPr id="19" name="TextBox 18">
          <a:extLst>
            <a:ext uri="{FF2B5EF4-FFF2-40B4-BE49-F238E27FC236}">
              <a16:creationId xmlns:a16="http://schemas.microsoft.com/office/drawing/2014/main" id="{8E2874D5-2616-4807-8EB5-2D29B7A19046}"/>
            </a:ext>
          </a:extLst>
        </xdr:cNvPr>
        <xdr:cNvSpPr txBox="1"/>
      </xdr:nvSpPr>
      <xdr:spPr>
        <a:xfrm>
          <a:off x="2324100" y="271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oneCellAnchor>
    <xdr:from>
      <xdr:col>2</xdr:col>
      <xdr:colOff>123825</xdr:colOff>
      <xdr:row>65</xdr:row>
      <xdr:rowOff>0</xdr:rowOff>
    </xdr:from>
    <xdr:ext cx="184731" cy="264560"/>
    <xdr:sp macro="" textlink="">
      <xdr:nvSpPr>
        <xdr:cNvPr id="20" name="TextBox 19">
          <a:extLst>
            <a:ext uri="{FF2B5EF4-FFF2-40B4-BE49-F238E27FC236}">
              <a16:creationId xmlns:a16="http://schemas.microsoft.com/office/drawing/2014/main" id="{27617366-4812-442E-A70B-A4C8E4922591}"/>
            </a:ext>
          </a:extLst>
        </xdr:cNvPr>
        <xdr:cNvSpPr txBox="1"/>
      </xdr:nvSpPr>
      <xdr:spPr>
        <a:xfrm>
          <a:off x="2324100" y="271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oneCellAnchor>
    <xdr:from>
      <xdr:col>2</xdr:col>
      <xdr:colOff>123825</xdr:colOff>
      <xdr:row>65</xdr:row>
      <xdr:rowOff>0</xdr:rowOff>
    </xdr:from>
    <xdr:ext cx="184731" cy="264560"/>
    <xdr:sp macro="" textlink="">
      <xdr:nvSpPr>
        <xdr:cNvPr id="22" name="TextBox 21">
          <a:extLst>
            <a:ext uri="{FF2B5EF4-FFF2-40B4-BE49-F238E27FC236}">
              <a16:creationId xmlns:a16="http://schemas.microsoft.com/office/drawing/2014/main" id="{477DFD08-4DFE-4234-93D2-FBE1CD7FBD03}"/>
            </a:ext>
          </a:extLst>
        </xdr:cNvPr>
        <xdr:cNvSpPr txBox="1"/>
      </xdr:nvSpPr>
      <xdr:spPr>
        <a:xfrm>
          <a:off x="2324100" y="271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oneCellAnchor>
    <xdr:from>
      <xdr:col>2</xdr:col>
      <xdr:colOff>123825</xdr:colOff>
      <xdr:row>26</xdr:row>
      <xdr:rowOff>0</xdr:rowOff>
    </xdr:from>
    <xdr:ext cx="184731" cy="264560"/>
    <xdr:sp macro="" textlink="">
      <xdr:nvSpPr>
        <xdr:cNvPr id="23" name="TextBox 22">
          <a:extLst>
            <a:ext uri="{FF2B5EF4-FFF2-40B4-BE49-F238E27FC236}">
              <a16:creationId xmlns:a16="http://schemas.microsoft.com/office/drawing/2014/main" id="{A8CBCD42-6FBB-45AB-8A65-40B9DDD5A80C}"/>
            </a:ext>
          </a:extLst>
        </xdr:cNvPr>
        <xdr:cNvSpPr txBox="1"/>
      </xdr:nvSpPr>
      <xdr:spPr>
        <a:xfrm>
          <a:off x="2324100" y="328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oneCellAnchor>
    <xdr:from>
      <xdr:col>2</xdr:col>
      <xdr:colOff>123825</xdr:colOff>
      <xdr:row>15</xdr:row>
      <xdr:rowOff>0</xdr:rowOff>
    </xdr:from>
    <xdr:ext cx="184731" cy="264560"/>
    <xdr:sp macro="" textlink="">
      <xdr:nvSpPr>
        <xdr:cNvPr id="24" name="TextBox 23">
          <a:extLst>
            <a:ext uri="{FF2B5EF4-FFF2-40B4-BE49-F238E27FC236}">
              <a16:creationId xmlns:a16="http://schemas.microsoft.com/office/drawing/2014/main" id="{3DB4CB07-C9F3-4691-8D7D-FA3F8472633D}"/>
            </a:ext>
          </a:extLst>
        </xdr:cNvPr>
        <xdr:cNvSpPr txBox="1"/>
      </xdr:nvSpPr>
      <xdr:spPr>
        <a:xfrm>
          <a:off x="2324100" y="328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oneCellAnchor>
    <xdr:from>
      <xdr:col>2</xdr:col>
      <xdr:colOff>123825</xdr:colOff>
      <xdr:row>16</xdr:row>
      <xdr:rowOff>0</xdr:rowOff>
    </xdr:from>
    <xdr:ext cx="184731" cy="264560"/>
    <xdr:sp macro="" textlink="">
      <xdr:nvSpPr>
        <xdr:cNvPr id="25" name="TextBox 24">
          <a:extLst>
            <a:ext uri="{FF2B5EF4-FFF2-40B4-BE49-F238E27FC236}">
              <a16:creationId xmlns:a16="http://schemas.microsoft.com/office/drawing/2014/main" id="{17F716E2-E730-487C-B539-B31B3CCAB2AF}"/>
            </a:ext>
          </a:extLst>
        </xdr:cNvPr>
        <xdr:cNvSpPr txBox="1"/>
      </xdr:nvSpPr>
      <xdr:spPr>
        <a:xfrm>
          <a:off x="2324100" y="328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oneCellAnchor>
    <xdr:from>
      <xdr:col>2</xdr:col>
      <xdr:colOff>123825</xdr:colOff>
      <xdr:row>15</xdr:row>
      <xdr:rowOff>0</xdr:rowOff>
    </xdr:from>
    <xdr:ext cx="184731" cy="264560"/>
    <xdr:sp macro="" textlink="">
      <xdr:nvSpPr>
        <xdr:cNvPr id="27" name="TextBox 26">
          <a:extLst>
            <a:ext uri="{FF2B5EF4-FFF2-40B4-BE49-F238E27FC236}">
              <a16:creationId xmlns:a16="http://schemas.microsoft.com/office/drawing/2014/main" id="{F7DDD5A4-655B-4CB4-809E-2919CF848DD1}"/>
            </a:ext>
          </a:extLst>
        </xdr:cNvPr>
        <xdr:cNvSpPr txBox="1"/>
      </xdr:nvSpPr>
      <xdr:spPr>
        <a:xfrm>
          <a:off x="2324100" y="442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oneCellAnchor>
    <xdr:from>
      <xdr:col>2</xdr:col>
      <xdr:colOff>123825</xdr:colOff>
      <xdr:row>26</xdr:row>
      <xdr:rowOff>0</xdr:rowOff>
    </xdr:from>
    <xdr:ext cx="184731" cy="264560"/>
    <xdr:sp macro="" textlink="">
      <xdr:nvSpPr>
        <xdr:cNvPr id="28" name="TextBox 27">
          <a:extLst>
            <a:ext uri="{FF2B5EF4-FFF2-40B4-BE49-F238E27FC236}">
              <a16:creationId xmlns:a16="http://schemas.microsoft.com/office/drawing/2014/main" id="{87148433-7C1A-47E5-B4C3-95C41B4286B4}"/>
            </a:ext>
          </a:extLst>
        </xdr:cNvPr>
        <xdr:cNvSpPr txBox="1"/>
      </xdr:nvSpPr>
      <xdr:spPr>
        <a:xfrm>
          <a:off x="2324100" y="481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oneCellAnchor>
    <xdr:from>
      <xdr:col>2</xdr:col>
      <xdr:colOff>123825</xdr:colOff>
      <xdr:row>27</xdr:row>
      <xdr:rowOff>0</xdr:rowOff>
    </xdr:from>
    <xdr:ext cx="184731" cy="264560"/>
    <xdr:sp macro="" textlink="">
      <xdr:nvSpPr>
        <xdr:cNvPr id="29" name="TextBox 28">
          <a:extLst>
            <a:ext uri="{FF2B5EF4-FFF2-40B4-BE49-F238E27FC236}">
              <a16:creationId xmlns:a16="http://schemas.microsoft.com/office/drawing/2014/main" id="{C3E67D55-1D9D-48BA-A0BA-1AFB01F2364B}"/>
            </a:ext>
          </a:extLst>
        </xdr:cNvPr>
        <xdr:cNvSpPr txBox="1"/>
      </xdr:nvSpPr>
      <xdr:spPr>
        <a:xfrm>
          <a:off x="2324100" y="481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oneCellAnchor>
    <xdr:from>
      <xdr:col>2</xdr:col>
      <xdr:colOff>123825</xdr:colOff>
      <xdr:row>17</xdr:row>
      <xdr:rowOff>0</xdr:rowOff>
    </xdr:from>
    <xdr:ext cx="184731" cy="264560"/>
    <xdr:sp macro="" textlink="">
      <xdr:nvSpPr>
        <xdr:cNvPr id="30" name="TextBox 29">
          <a:extLst>
            <a:ext uri="{FF2B5EF4-FFF2-40B4-BE49-F238E27FC236}">
              <a16:creationId xmlns:a16="http://schemas.microsoft.com/office/drawing/2014/main" id="{7BB2CDE8-C318-4E4C-8BB4-213E616DA93A}"/>
            </a:ext>
          </a:extLst>
        </xdr:cNvPr>
        <xdr:cNvSpPr txBox="1"/>
      </xdr:nvSpPr>
      <xdr:spPr>
        <a:xfrm>
          <a:off x="2324100" y="309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oneCellAnchor>
    <xdr:from>
      <xdr:col>2</xdr:col>
      <xdr:colOff>123825</xdr:colOff>
      <xdr:row>17</xdr:row>
      <xdr:rowOff>0</xdr:rowOff>
    </xdr:from>
    <xdr:ext cx="184731" cy="264560"/>
    <xdr:sp macro="" textlink="">
      <xdr:nvSpPr>
        <xdr:cNvPr id="31" name="TextBox 30">
          <a:extLst>
            <a:ext uri="{FF2B5EF4-FFF2-40B4-BE49-F238E27FC236}">
              <a16:creationId xmlns:a16="http://schemas.microsoft.com/office/drawing/2014/main" id="{C2B5A16F-EABD-4E16-B2A3-A53231570209}"/>
            </a:ext>
          </a:extLst>
        </xdr:cNvPr>
        <xdr:cNvSpPr txBox="1"/>
      </xdr:nvSpPr>
      <xdr:spPr>
        <a:xfrm>
          <a:off x="2324100" y="309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oneCellAnchor>
    <xdr:from>
      <xdr:col>2</xdr:col>
      <xdr:colOff>123825</xdr:colOff>
      <xdr:row>18</xdr:row>
      <xdr:rowOff>0</xdr:rowOff>
    </xdr:from>
    <xdr:ext cx="184731" cy="264560"/>
    <xdr:sp macro="" textlink="">
      <xdr:nvSpPr>
        <xdr:cNvPr id="32" name="TextBox 31">
          <a:extLst>
            <a:ext uri="{FF2B5EF4-FFF2-40B4-BE49-F238E27FC236}">
              <a16:creationId xmlns:a16="http://schemas.microsoft.com/office/drawing/2014/main" id="{2A92BAF1-3A6E-40C8-935C-7EDCAA3B3C0A}"/>
            </a:ext>
          </a:extLst>
        </xdr:cNvPr>
        <xdr:cNvSpPr txBox="1"/>
      </xdr:nvSpPr>
      <xdr:spPr>
        <a:xfrm>
          <a:off x="2324100"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oneCellAnchor>
    <xdr:from>
      <xdr:col>2</xdr:col>
      <xdr:colOff>123825</xdr:colOff>
      <xdr:row>19</xdr:row>
      <xdr:rowOff>0</xdr:rowOff>
    </xdr:from>
    <xdr:ext cx="184731" cy="264560"/>
    <xdr:sp macro="" textlink="">
      <xdr:nvSpPr>
        <xdr:cNvPr id="34" name="TextBox 33">
          <a:extLst>
            <a:ext uri="{FF2B5EF4-FFF2-40B4-BE49-F238E27FC236}">
              <a16:creationId xmlns:a16="http://schemas.microsoft.com/office/drawing/2014/main" id="{427D3CD0-D9F6-4791-A76E-42C989E035D4}"/>
            </a:ext>
          </a:extLst>
        </xdr:cNvPr>
        <xdr:cNvSpPr txBox="1"/>
      </xdr:nvSpPr>
      <xdr:spPr>
        <a:xfrm>
          <a:off x="2324100" y="328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oneCellAnchor>
    <xdr:from>
      <xdr:col>2</xdr:col>
      <xdr:colOff>123825</xdr:colOff>
      <xdr:row>19</xdr:row>
      <xdr:rowOff>0</xdr:rowOff>
    </xdr:from>
    <xdr:ext cx="184731" cy="264560"/>
    <xdr:sp macro="" textlink="">
      <xdr:nvSpPr>
        <xdr:cNvPr id="35" name="TextBox 34">
          <a:extLst>
            <a:ext uri="{FF2B5EF4-FFF2-40B4-BE49-F238E27FC236}">
              <a16:creationId xmlns:a16="http://schemas.microsoft.com/office/drawing/2014/main" id="{78891B56-C030-4E7B-9966-E1BA101CD509}"/>
            </a:ext>
          </a:extLst>
        </xdr:cNvPr>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oneCellAnchor>
    <xdr:from>
      <xdr:col>2</xdr:col>
      <xdr:colOff>123825</xdr:colOff>
      <xdr:row>20</xdr:row>
      <xdr:rowOff>0</xdr:rowOff>
    </xdr:from>
    <xdr:ext cx="184731" cy="264560"/>
    <xdr:sp macro="" textlink="">
      <xdr:nvSpPr>
        <xdr:cNvPr id="38" name="TextBox 37">
          <a:extLst>
            <a:ext uri="{FF2B5EF4-FFF2-40B4-BE49-F238E27FC236}">
              <a16:creationId xmlns:a16="http://schemas.microsoft.com/office/drawing/2014/main" id="{1F06BAEE-A29F-4DE0-A852-1D13EDAAA445}"/>
            </a:ext>
          </a:extLst>
        </xdr:cNvPr>
        <xdr:cNvSpPr txBox="1"/>
      </xdr:nvSpPr>
      <xdr:spPr>
        <a:xfrm>
          <a:off x="2324100" y="328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oneCellAnchor>
    <xdr:from>
      <xdr:col>2</xdr:col>
      <xdr:colOff>123825</xdr:colOff>
      <xdr:row>20</xdr:row>
      <xdr:rowOff>0</xdr:rowOff>
    </xdr:from>
    <xdr:ext cx="184731" cy="264560"/>
    <xdr:sp macro="" textlink="">
      <xdr:nvSpPr>
        <xdr:cNvPr id="39" name="TextBox 38">
          <a:extLst>
            <a:ext uri="{FF2B5EF4-FFF2-40B4-BE49-F238E27FC236}">
              <a16:creationId xmlns:a16="http://schemas.microsoft.com/office/drawing/2014/main" id="{B76102D0-B71E-47DC-8279-60E69C4CF6F5}"/>
            </a:ext>
          </a:extLst>
        </xdr:cNvPr>
        <xdr:cNvSpPr txBox="1"/>
      </xdr:nvSpPr>
      <xdr:spPr>
        <a:xfrm>
          <a:off x="2324100" y="328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oneCellAnchor>
    <xdr:from>
      <xdr:col>2</xdr:col>
      <xdr:colOff>123825</xdr:colOff>
      <xdr:row>66</xdr:row>
      <xdr:rowOff>0</xdr:rowOff>
    </xdr:from>
    <xdr:ext cx="184731" cy="264560"/>
    <xdr:sp macro="" textlink="">
      <xdr:nvSpPr>
        <xdr:cNvPr id="15" name="TextBox 14">
          <a:extLst>
            <a:ext uri="{FF2B5EF4-FFF2-40B4-BE49-F238E27FC236}">
              <a16:creationId xmlns:a16="http://schemas.microsoft.com/office/drawing/2014/main" id="{E31547F6-FF08-40DA-930F-FE37722D776B}"/>
            </a:ext>
          </a:extLst>
        </xdr:cNvPr>
        <xdr:cNvSpPr txBox="1"/>
      </xdr:nvSpPr>
      <xdr:spPr>
        <a:xfrm>
          <a:off x="2324100" y="1185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A1729-B2CA-49F4-8618-4AFB1BEB7CD3}">
  <sheetPr>
    <pageSetUpPr fitToPage="1"/>
  </sheetPr>
  <dimension ref="A2:AH60"/>
  <sheetViews>
    <sheetView showGridLines="0" topLeftCell="A15" workbookViewId="0">
      <selection activeCell="H26" sqref="H26"/>
    </sheetView>
  </sheetViews>
  <sheetFormatPr defaultRowHeight="15" x14ac:dyDescent="0.25"/>
  <cols>
    <col min="1" max="1" width="19.140625" customWidth="1"/>
    <col min="3" max="3" width="23.7109375" customWidth="1"/>
    <col min="4" max="4" width="5.5703125" customWidth="1"/>
    <col min="5" max="5" width="25" customWidth="1"/>
    <col min="6" max="6" width="6.140625" customWidth="1"/>
    <col min="7" max="7" width="3.42578125" customWidth="1"/>
    <col min="8" max="8" width="21.42578125" style="43" customWidth="1"/>
    <col min="9" max="9" width="1.42578125" style="17" customWidth="1"/>
    <col min="10" max="10" width="3" style="17" customWidth="1"/>
    <col min="11" max="17" width="3" style="43" customWidth="1"/>
    <col min="18" max="25" width="3" customWidth="1"/>
    <col min="26" max="26" width="2.140625" customWidth="1"/>
    <col min="27" max="27" width="7.140625" style="1" bestFit="1" customWidth="1"/>
    <col min="28" max="28" width="5.28515625" style="1" bestFit="1" customWidth="1"/>
    <col min="29" max="29" width="4.7109375" style="1" bestFit="1" customWidth="1"/>
    <col min="30" max="30" width="4" style="1" customWidth="1"/>
    <col min="31" max="31" width="6.85546875" style="1" bestFit="1" customWidth="1"/>
    <col min="32" max="32" width="4.140625" style="1" customWidth="1"/>
    <col min="33" max="33" width="7.140625" style="1" bestFit="1" customWidth="1"/>
    <col min="34" max="34" width="8.140625" style="1" bestFit="1" customWidth="1"/>
  </cols>
  <sheetData>
    <row r="2" spans="1:34" ht="18.75" x14ac:dyDescent="0.3">
      <c r="A2" s="1"/>
      <c r="B2" s="3" t="s">
        <v>231</v>
      </c>
      <c r="C2" s="1"/>
      <c r="D2" s="10" t="s">
        <v>513</v>
      </c>
      <c r="F2" s="1"/>
    </row>
    <row r="3" spans="1:34" ht="18.75" x14ac:dyDescent="0.3">
      <c r="A3" s="1"/>
      <c r="B3" s="3"/>
      <c r="C3" s="1"/>
      <c r="D3" s="10"/>
      <c r="F3" s="1"/>
    </row>
    <row r="4" spans="1:34" ht="18.75" x14ac:dyDescent="0.3">
      <c r="A4" s="1"/>
      <c r="B4" s="1"/>
      <c r="C4" s="1"/>
      <c r="D4" s="10"/>
      <c r="F4" s="1"/>
      <c r="AA4" s="3" t="s">
        <v>244</v>
      </c>
      <c r="AB4" s="18" t="s">
        <v>115</v>
      </c>
      <c r="AC4" s="18" t="s">
        <v>112</v>
      </c>
      <c r="AD4" s="18" t="s">
        <v>113</v>
      </c>
      <c r="AE4" s="20" t="s">
        <v>117</v>
      </c>
      <c r="AF4" s="18" t="s">
        <v>114</v>
      </c>
      <c r="AG4" s="20" t="s">
        <v>116</v>
      </c>
      <c r="AH4" s="18" t="s">
        <v>118</v>
      </c>
    </row>
    <row r="5" spans="1:34" x14ac:dyDescent="0.25">
      <c r="A5" s="1"/>
      <c r="B5" s="15" t="s">
        <v>3</v>
      </c>
      <c r="C5" s="15" t="s">
        <v>99</v>
      </c>
      <c r="D5" s="15"/>
      <c r="E5" s="15" t="s">
        <v>98</v>
      </c>
      <c r="F5" s="15"/>
      <c r="H5" s="43" t="s">
        <v>350</v>
      </c>
      <c r="J5" s="30">
        <v>3</v>
      </c>
      <c r="K5" s="30">
        <v>0</v>
      </c>
      <c r="L5" s="38">
        <v>6</v>
      </c>
      <c r="M5" s="30">
        <v>2</v>
      </c>
      <c r="N5" s="40">
        <v>7</v>
      </c>
      <c r="O5" s="35">
        <v>8</v>
      </c>
      <c r="P5" s="38">
        <v>11</v>
      </c>
      <c r="Q5" s="30">
        <v>1</v>
      </c>
      <c r="R5" s="38">
        <v>6</v>
      </c>
      <c r="S5" s="30">
        <v>1</v>
      </c>
      <c r="T5" s="1"/>
      <c r="U5" s="1"/>
      <c r="V5" s="1"/>
      <c r="W5" s="1"/>
      <c r="X5" s="30">
        <v>1</v>
      </c>
      <c r="Y5" s="30">
        <v>0</v>
      </c>
      <c r="AA5" s="1">
        <v>6</v>
      </c>
      <c r="AB5" s="1">
        <v>5</v>
      </c>
      <c r="AC5" s="1">
        <v>1</v>
      </c>
      <c r="AD5" s="1">
        <f>J5+L5+N5+P5+R5+X5</f>
        <v>34</v>
      </c>
      <c r="AE5" s="22">
        <f>AD5/AA5</f>
        <v>5.666666666666667</v>
      </c>
      <c r="AF5" s="1">
        <f>K5+M5+O5+Q5+S5+Y5</f>
        <v>12</v>
      </c>
      <c r="AG5" s="22">
        <f>AF5/AA5</f>
        <v>2</v>
      </c>
      <c r="AH5" s="1">
        <f>AD5-AF5</f>
        <v>22</v>
      </c>
    </row>
    <row r="6" spans="1:34" x14ac:dyDescent="0.25">
      <c r="A6" s="1"/>
      <c r="B6" s="23">
        <v>1</v>
      </c>
      <c r="C6" s="123" t="s">
        <v>76</v>
      </c>
      <c r="D6" s="123">
        <v>9</v>
      </c>
      <c r="E6" s="186" t="s">
        <v>407</v>
      </c>
      <c r="F6" s="186">
        <v>0</v>
      </c>
      <c r="H6" s="43" t="s">
        <v>103</v>
      </c>
      <c r="J6" s="30">
        <v>2</v>
      </c>
      <c r="K6" s="30">
        <v>1</v>
      </c>
      <c r="L6" s="38">
        <v>3</v>
      </c>
      <c r="M6" s="30">
        <v>0</v>
      </c>
      <c r="N6" s="38">
        <v>8</v>
      </c>
      <c r="O6" s="30">
        <v>4</v>
      </c>
      <c r="P6" s="38">
        <v>12</v>
      </c>
      <c r="Q6" s="30">
        <v>0</v>
      </c>
      <c r="R6" s="44" t="s">
        <v>243</v>
      </c>
      <c r="S6" s="36"/>
      <c r="T6" s="40">
        <v>1</v>
      </c>
      <c r="U6" s="41">
        <v>2</v>
      </c>
      <c r="V6" s="30">
        <v>5</v>
      </c>
      <c r="W6" s="39">
        <v>2</v>
      </c>
      <c r="X6" s="35">
        <v>0</v>
      </c>
      <c r="Y6" s="35">
        <v>1</v>
      </c>
      <c r="Z6" s="31">
        <v>7</v>
      </c>
      <c r="AA6" s="1">
        <v>7</v>
      </c>
      <c r="AB6" s="1">
        <v>5</v>
      </c>
      <c r="AC6" s="1">
        <v>2</v>
      </c>
      <c r="AD6" s="1">
        <f>J6+L6+N6+P6+T6+V6+X6</f>
        <v>31</v>
      </c>
      <c r="AE6" s="22">
        <f t="shared" ref="AE6:AE18" si="0">AD6/AA6</f>
        <v>4.4285714285714288</v>
      </c>
      <c r="AF6" s="1">
        <f>K6+M6+O6+Q6+U6+W6+Y6</f>
        <v>10</v>
      </c>
      <c r="AG6" s="22">
        <f t="shared" ref="AG6:AG18" si="1">AF6/AA6</f>
        <v>1.4285714285714286</v>
      </c>
      <c r="AH6" s="1">
        <f t="shared" ref="AH6:AH18" si="2">AD6-AF6</f>
        <v>21</v>
      </c>
    </row>
    <row r="7" spans="1:34" x14ac:dyDescent="0.25">
      <c r="A7" s="1"/>
      <c r="B7" s="17"/>
      <c r="C7" s="17"/>
      <c r="D7" s="17"/>
      <c r="E7" s="187" t="s">
        <v>414</v>
      </c>
      <c r="F7" s="187"/>
      <c r="H7" s="43" t="s">
        <v>403</v>
      </c>
      <c r="J7" s="35">
        <v>1</v>
      </c>
      <c r="K7" s="35">
        <v>2</v>
      </c>
      <c r="L7" s="38">
        <v>9</v>
      </c>
      <c r="M7" s="30">
        <v>0</v>
      </c>
      <c r="N7" s="38">
        <v>8</v>
      </c>
      <c r="O7" s="30">
        <v>0</v>
      </c>
      <c r="P7" s="38">
        <v>3</v>
      </c>
      <c r="Q7" s="30">
        <v>1</v>
      </c>
      <c r="R7" s="38">
        <v>1</v>
      </c>
      <c r="S7" s="30">
        <v>0</v>
      </c>
      <c r="T7" s="38">
        <v>2</v>
      </c>
      <c r="U7" s="39">
        <v>1</v>
      </c>
      <c r="V7" s="35">
        <v>2</v>
      </c>
      <c r="W7" s="35">
        <v>5</v>
      </c>
      <c r="X7" s="1"/>
      <c r="AA7" s="1">
        <v>7</v>
      </c>
      <c r="AB7" s="1">
        <v>5</v>
      </c>
      <c r="AC7" s="1">
        <v>2</v>
      </c>
      <c r="AD7" s="1">
        <f>J7+L7+N7+P7+R7+T7+V7</f>
        <v>26</v>
      </c>
      <c r="AE7" s="22">
        <f t="shared" si="0"/>
        <v>3.7142857142857144</v>
      </c>
      <c r="AF7" s="1">
        <f>K7+M7+O7+Q7+S7+U7+W7</f>
        <v>9</v>
      </c>
      <c r="AG7" s="22">
        <f t="shared" si="1"/>
        <v>1.2857142857142858</v>
      </c>
      <c r="AH7" s="1">
        <f t="shared" si="2"/>
        <v>17</v>
      </c>
    </row>
    <row r="8" spans="1:34" x14ac:dyDescent="0.25">
      <c r="A8" s="1"/>
      <c r="B8" s="17"/>
      <c r="C8" s="17"/>
      <c r="D8" s="17"/>
      <c r="E8" s="17"/>
      <c r="F8" s="17"/>
      <c r="H8" s="43" t="s">
        <v>400</v>
      </c>
      <c r="J8" s="30">
        <v>3</v>
      </c>
      <c r="K8" s="30">
        <v>1</v>
      </c>
      <c r="L8" s="38">
        <v>6</v>
      </c>
      <c r="M8" s="30">
        <v>2</v>
      </c>
      <c r="N8" s="38">
        <v>8</v>
      </c>
      <c r="O8" s="30">
        <v>7</v>
      </c>
      <c r="P8" s="40">
        <v>0</v>
      </c>
      <c r="Q8" s="35">
        <v>12</v>
      </c>
      <c r="R8" s="40">
        <v>1</v>
      </c>
      <c r="S8" s="35">
        <v>6</v>
      </c>
      <c r="AA8" s="1">
        <v>5</v>
      </c>
      <c r="AB8" s="1">
        <v>3</v>
      </c>
      <c r="AC8" s="1">
        <v>2</v>
      </c>
      <c r="AD8" s="1">
        <f>J8+L8+N8+P8+R8</f>
        <v>18</v>
      </c>
      <c r="AE8" s="22">
        <f t="shared" si="0"/>
        <v>3.6</v>
      </c>
      <c r="AF8" s="1">
        <f>K8+M8+O8+Q8+S8</f>
        <v>28</v>
      </c>
      <c r="AG8" s="22">
        <f t="shared" si="1"/>
        <v>5.6</v>
      </c>
      <c r="AH8" s="1">
        <f t="shared" si="2"/>
        <v>-10</v>
      </c>
    </row>
    <row r="9" spans="1:34" x14ac:dyDescent="0.25">
      <c r="A9" s="1"/>
      <c r="B9" s="1"/>
      <c r="C9" s="1"/>
      <c r="D9" s="1"/>
      <c r="E9" s="1"/>
      <c r="F9" s="1"/>
      <c r="H9" s="43" t="s">
        <v>401</v>
      </c>
      <c r="J9" s="30">
        <v>8</v>
      </c>
      <c r="K9" s="30">
        <v>0</v>
      </c>
      <c r="L9" s="40">
        <v>2</v>
      </c>
      <c r="M9" s="35">
        <v>6</v>
      </c>
      <c r="N9" s="44" t="s">
        <v>243</v>
      </c>
      <c r="O9" s="36"/>
      <c r="P9" s="38">
        <v>4</v>
      </c>
      <c r="Q9" s="30">
        <v>3</v>
      </c>
      <c r="R9" s="40">
        <v>0</v>
      </c>
      <c r="S9" s="35">
        <v>1</v>
      </c>
      <c r="AA9" s="1">
        <v>4</v>
      </c>
      <c r="AB9" s="1">
        <v>2</v>
      </c>
      <c r="AC9" s="1">
        <v>2</v>
      </c>
      <c r="AD9" s="1">
        <f>J9+L9+P9+R9</f>
        <v>14</v>
      </c>
      <c r="AE9" s="22">
        <f t="shared" si="0"/>
        <v>3.5</v>
      </c>
      <c r="AF9" s="1">
        <f>K9+M9+Q9+S9</f>
        <v>10</v>
      </c>
      <c r="AG9" s="22">
        <f t="shared" si="1"/>
        <v>2.5</v>
      </c>
      <c r="AH9" s="1">
        <f t="shared" si="2"/>
        <v>4</v>
      </c>
    </row>
    <row r="10" spans="1:34" x14ac:dyDescent="0.25">
      <c r="A10" s="3" t="s">
        <v>28</v>
      </c>
      <c r="B10" s="15" t="s">
        <v>3</v>
      </c>
      <c r="C10" s="15" t="s">
        <v>99</v>
      </c>
      <c r="D10" s="15"/>
      <c r="E10" s="15" t="s">
        <v>98</v>
      </c>
      <c r="F10" s="15"/>
      <c r="H10" s="43" t="s">
        <v>76</v>
      </c>
      <c r="J10" s="30">
        <v>9</v>
      </c>
      <c r="K10" s="30">
        <v>0</v>
      </c>
      <c r="L10" s="40">
        <v>0</v>
      </c>
      <c r="M10" s="35">
        <v>3</v>
      </c>
      <c r="N10" s="38">
        <v>4</v>
      </c>
      <c r="O10" s="30">
        <v>3</v>
      </c>
      <c r="P10" s="40">
        <v>3</v>
      </c>
      <c r="Q10" s="35">
        <v>4</v>
      </c>
      <c r="AA10" s="1">
        <v>4</v>
      </c>
      <c r="AB10" s="1">
        <v>2</v>
      </c>
      <c r="AC10" s="1">
        <v>2</v>
      </c>
      <c r="AD10" s="1">
        <f>J10+L10+N10+P10</f>
        <v>16</v>
      </c>
      <c r="AE10" s="22">
        <f t="shared" si="0"/>
        <v>4</v>
      </c>
      <c r="AF10" s="1">
        <f>K10+M10+O10+Q10</f>
        <v>10</v>
      </c>
      <c r="AG10" s="22">
        <f t="shared" si="1"/>
        <v>2.5</v>
      </c>
      <c r="AH10" s="1">
        <f t="shared" si="2"/>
        <v>6</v>
      </c>
    </row>
    <row r="11" spans="1:34" x14ac:dyDescent="0.25">
      <c r="A11" s="1" t="s">
        <v>388</v>
      </c>
      <c r="B11" s="14">
        <v>2</v>
      </c>
      <c r="C11" s="23" t="s">
        <v>413</v>
      </c>
      <c r="D11" s="23">
        <v>0</v>
      </c>
      <c r="E11" s="123" t="s">
        <v>349</v>
      </c>
      <c r="F11" s="123">
        <v>4</v>
      </c>
      <c r="H11" s="43" t="s">
        <v>404</v>
      </c>
      <c r="J11" s="35">
        <v>1</v>
      </c>
      <c r="K11" s="35">
        <v>3</v>
      </c>
      <c r="L11" s="38">
        <v>1</v>
      </c>
      <c r="M11" s="30">
        <v>0</v>
      </c>
      <c r="N11" s="38">
        <v>13</v>
      </c>
      <c r="O11" s="30">
        <v>1</v>
      </c>
      <c r="P11" s="40">
        <v>1</v>
      </c>
      <c r="Q11" s="35">
        <v>3</v>
      </c>
      <c r="AA11" s="1">
        <v>4</v>
      </c>
      <c r="AB11" s="1">
        <v>2</v>
      </c>
      <c r="AC11" s="1">
        <v>2</v>
      </c>
      <c r="AD11" s="1">
        <f>J11+L11+N11+P11</f>
        <v>16</v>
      </c>
      <c r="AE11" s="22">
        <f t="shared" si="0"/>
        <v>4</v>
      </c>
      <c r="AF11" s="1">
        <f>K11+M11+O11+Q11</f>
        <v>7</v>
      </c>
      <c r="AG11" s="22">
        <f t="shared" si="1"/>
        <v>1.75</v>
      </c>
      <c r="AH11" s="1">
        <f t="shared" si="2"/>
        <v>9</v>
      </c>
    </row>
    <row r="12" spans="1:34" x14ac:dyDescent="0.25">
      <c r="B12" s="14">
        <v>3</v>
      </c>
      <c r="C12" s="23" t="s">
        <v>403</v>
      </c>
      <c r="D12" s="23">
        <v>1</v>
      </c>
      <c r="E12" s="123" t="s">
        <v>103</v>
      </c>
      <c r="F12" s="123">
        <v>2</v>
      </c>
      <c r="H12" s="43" t="s">
        <v>349</v>
      </c>
      <c r="J12" s="30">
        <v>4</v>
      </c>
      <c r="K12" s="30">
        <v>0</v>
      </c>
      <c r="L12" s="44" t="s">
        <v>243</v>
      </c>
      <c r="M12" s="36"/>
      <c r="N12" s="40">
        <v>4</v>
      </c>
      <c r="O12" s="35">
        <v>8</v>
      </c>
      <c r="P12" s="40">
        <v>1</v>
      </c>
      <c r="Q12" s="35">
        <v>11</v>
      </c>
      <c r="AA12" s="1">
        <v>3</v>
      </c>
      <c r="AB12" s="1">
        <v>1</v>
      </c>
      <c r="AC12" s="1">
        <v>2</v>
      </c>
      <c r="AD12" s="1">
        <f>J12+N12+P12</f>
        <v>9</v>
      </c>
      <c r="AE12" s="22">
        <f t="shared" si="0"/>
        <v>3</v>
      </c>
      <c r="AF12" s="1">
        <f>K12+O12+Q12</f>
        <v>19</v>
      </c>
      <c r="AG12" s="22">
        <f t="shared" si="1"/>
        <v>6.333333333333333</v>
      </c>
      <c r="AH12" s="1">
        <f t="shared" si="2"/>
        <v>-10</v>
      </c>
    </row>
    <row r="13" spans="1:34" x14ac:dyDescent="0.25">
      <c r="A13" s="1"/>
      <c r="B13" s="14">
        <v>4</v>
      </c>
      <c r="C13" s="123" t="s">
        <v>400</v>
      </c>
      <c r="D13" s="123">
        <v>3</v>
      </c>
      <c r="E13" s="23" t="s">
        <v>404</v>
      </c>
      <c r="F13" s="23">
        <v>1</v>
      </c>
      <c r="H13" s="43" t="s">
        <v>58</v>
      </c>
      <c r="J13" s="30">
        <v>4</v>
      </c>
      <c r="K13" s="30">
        <v>1</v>
      </c>
      <c r="L13" s="40">
        <v>2</v>
      </c>
      <c r="M13" s="35">
        <v>6</v>
      </c>
      <c r="N13" s="40">
        <v>3</v>
      </c>
      <c r="O13" s="35">
        <v>4</v>
      </c>
      <c r="AA13" s="1">
        <v>3</v>
      </c>
      <c r="AB13" s="1">
        <v>1</v>
      </c>
      <c r="AC13" s="1">
        <v>2</v>
      </c>
      <c r="AD13" s="1">
        <f>J13+L13+N13</f>
        <v>9</v>
      </c>
      <c r="AE13" s="22">
        <f t="shared" si="0"/>
        <v>3</v>
      </c>
      <c r="AF13" s="1">
        <f>K13+M13+O13</f>
        <v>11</v>
      </c>
      <c r="AG13" s="22">
        <f t="shared" si="1"/>
        <v>3.6666666666666665</v>
      </c>
      <c r="AH13" s="1">
        <f t="shared" si="2"/>
        <v>-2</v>
      </c>
    </row>
    <row r="14" spans="1:34" x14ac:dyDescent="0.25">
      <c r="A14" s="1"/>
      <c r="B14" s="14">
        <v>5</v>
      </c>
      <c r="C14" s="23" t="s">
        <v>12</v>
      </c>
      <c r="D14" s="23">
        <v>1</v>
      </c>
      <c r="E14" s="123" t="s">
        <v>58</v>
      </c>
      <c r="F14" s="123">
        <v>4</v>
      </c>
      <c r="H14" s="43" t="s">
        <v>405</v>
      </c>
      <c r="J14" s="35">
        <v>0</v>
      </c>
      <c r="K14" s="35">
        <v>8</v>
      </c>
      <c r="L14" s="38">
        <v>2</v>
      </c>
      <c r="M14" s="30">
        <v>1</v>
      </c>
      <c r="N14" s="40">
        <v>1</v>
      </c>
      <c r="O14" s="35">
        <v>13</v>
      </c>
      <c r="AA14" s="1">
        <v>3</v>
      </c>
      <c r="AB14" s="1">
        <v>1</v>
      </c>
      <c r="AC14" s="1">
        <v>2</v>
      </c>
      <c r="AD14" s="1">
        <f>J14+L14+N14</f>
        <v>3</v>
      </c>
      <c r="AE14" s="22">
        <f t="shared" si="0"/>
        <v>1</v>
      </c>
      <c r="AF14" s="1">
        <f>K14+M14+O14</f>
        <v>22</v>
      </c>
      <c r="AG14" s="22">
        <f t="shared" si="1"/>
        <v>7.333333333333333</v>
      </c>
      <c r="AH14" s="1">
        <f t="shared" si="2"/>
        <v>-19</v>
      </c>
    </row>
    <row r="15" spans="1:34" x14ac:dyDescent="0.25">
      <c r="A15" s="1"/>
      <c r="B15" s="14">
        <v>6</v>
      </c>
      <c r="C15" s="123" t="s">
        <v>401</v>
      </c>
      <c r="D15" s="123">
        <v>8</v>
      </c>
      <c r="E15" s="23" t="s">
        <v>405</v>
      </c>
      <c r="F15" s="23">
        <v>0</v>
      </c>
      <c r="H15" s="43" t="s">
        <v>413</v>
      </c>
      <c r="J15" s="35">
        <v>0</v>
      </c>
      <c r="K15" s="35">
        <v>4</v>
      </c>
      <c r="L15" s="44" t="s">
        <v>243</v>
      </c>
      <c r="M15" s="36"/>
      <c r="N15" s="40">
        <v>0</v>
      </c>
      <c r="O15" s="35">
        <v>8</v>
      </c>
      <c r="S15" s="1"/>
      <c r="AA15" s="1">
        <v>2</v>
      </c>
      <c r="AB15" s="1">
        <v>0</v>
      </c>
      <c r="AC15" s="1">
        <v>2</v>
      </c>
      <c r="AD15" s="1">
        <f>J15+N15</f>
        <v>0</v>
      </c>
      <c r="AE15" s="22">
        <f t="shared" si="0"/>
        <v>0</v>
      </c>
      <c r="AF15" s="1">
        <f>K15+O15</f>
        <v>12</v>
      </c>
      <c r="AG15" s="22">
        <f t="shared" si="1"/>
        <v>6</v>
      </c>
      <c r="AH15" s="1">
        <f t="shared" si="2"/>
        <v>-12</v>
      </c>
    </row>
    <row r="16" spans="1:34" x14ac:dyDescent="0.25">
      <c r="A16" s="1"/>
      <c r="B16" s="14">
        <v>7</v>
      </c>
      <c r="C16" s="23" t="s">
        <v>406</v>
      </c>
      <c r="D16" s="23">
        <v>0</v>
      </c>
      <c r="E16" s="123" t="s">
        <v>350</v>
      </c>
      <c r="F16" s="123">
        <v>3</v>
      </c>
      <c r="H16" s="43" t="s">
        <v>518</v>
      </c>
      <c r="J16" s="35">
        <v>0</v>
      </c>
      <c r="K16" s="35">
        <v>3</v>
      </c>
      <c r="L16" s="40">
        <v>1</v>
      </c>
      <c r="M16" s="35">
        <v>2</v>
      </c>
      <c r="N16" s="17"/>
      <c r="O16" s="17"/>
      <c r="AA16" s="1">
        <v>2</v>
      </c>
      <c r="AB16" s="1">
        <v>0</v>
      </c>
      <c r="AC16" s="1">
        <v>2</v>
      </c>
      <c r="AD16" s="1">
        <f>J16+L16</f>
        <v>1</v>
      </c>
      <c r="AE16" s="22">
        <f t="shared" si="0"/>
        <v>0.5</v>
      </c>
      <c r="AF16" s="1">
        <f>K16+M16</f>
        <v>5</v>
      </c>
      <c r="AG16" s="22">
        <f t="shared" si="1"/>
        <v>2.5</v>
      </c>
      <c r="AH16" s="1">
        <f t="shared" si="2"/>
        <v>-4</v>
      </c>
    </row>
    <row r="17" spans="1:34" x14ac:dyDescent="0.25">
      <c r="A17" s="1"/>
      <c r="B17" s="1"/>
      <c r="C17" s="17"/>
      <c r="D17" s="17"/>
      <c r="E17" s="17"/>
      <c r="F17" s="17"/>
      <c r="H17" s="43" t="s">
        <v>12</v>
      </c>
      <c r="J17" s="35">
        <v>1</v>
      </c>
      <c r="K17" s="35">
        <v>4</v>
      </c>
      <c r="L17" s="40">
        <v>0</v>
      </c>
      <c r="M17" s="35">
        <v>1</v>
      </c>
      <c r="N17" s="17"/>
      <c r="O17" s="17"/>
      <c r="S17" s="1"/>
      <c r="AA17" s="1">
        <v>2</v>
      </c>
      <c r="AB17" s="1">
        <v>0</v>
      </c>
      <c r="AC17" s="1">
        <v>2</v>
      </c>
      <c r="AD17" s="1">
        <f>J17+L17</f>
        <v>1</v>
      </c>
      <c r="AE17" s="22">
        <f t="shared" si="0"/>
        <v>0.5</v>
      </c>
      <c r="AF17" s="1">
        <f>K17+M17</f>
        <v>5</v>
      </c>
      <c r="AG17" s="22">
        <f t="shared" si="1"/>
        <v>2.5</v>
      </c>
      <c r="AH17" s="1">
        <f t="shared" si="2"/>
        <v>-4</v>
      </c>
    </row>
    <row r="18" spans="1:34" x14ac:dyDescent="0.25">
      <c r="A18" s="1"/>
      <c r="B18" s="1"/>
      <c r="C18" s="135"/>
      <c r="D18" s="17"/>
      <c r="E18" s="17"/>
      <c r="F18" s="17"/>
      <c r="H18" s="43" t="s">
        <v>407</v>
      </c>
      <c r="J18" s="35">
        <v>0</v>
      </c>
      <c r="K18" s="35">
        <v>9</v>
      </c>
      <c r="L18" s="40">
        <v>0</v>
      </c>
      <c r="M18" s="35">
        <v>9</v>
      </c>
      <c r="N18" s="17"/>
      <c r="O18" s="17"/>
      <c r="S18" s="1"/>
      <c r="AA18" s="1">
        <v>2</v>
      </c>
      <c r="AB18" s="1">
        <v>0</v>
      </c>
      <c r="AC18" s="1">
        <v>2</v>
      </c>
      <c r="AD18" s="1">
        <f>J18+L18</f>
        <v>0</v>
      </c>
      <c r="AE18" s="22">
        <f t="shared" si="0"/>
        <v>0</v>
      </c>
      <c r="AF18" s="1">
        <f>K18+M18</f>
        <v>18</v>
      </c>
      <c r="AG18" s="22">
        <f t="shared" si="1"/>
        <v>9</v>
      </c>
      <c r="AH18" s="1">
        <f t="shared" si="2"/>
        <v>-18</v>
      </c>
    </row>
    <row r="19" spans="1:34" x14ac:dyDescent="0.25">
      <c r="A19" s="3" t="s">
        <v>30</v>
      </c>
      <c r="B19" s="15" t="s">
        <v>3</v>
      </c>
      <c r="C19" s="15" t="s">
        <v>99</v>
      </c>
      <c r="D19" s="15"/>
      <c r="E19" s="15" t="s">
        <v>98</v>
      </c>
      <c r="F19" s="15"/>
      <c r="S19" s="1"/>
    </row>
    <row r="20" spans="1:34" x14ac:dyDescent="0.25">
      <c r="A20" s="1" t="s">
        <v>388</v>
      </c>
      <c r="B20" s="23">
        <v>8</v>
      </c>
      <c r="C20" s="123" t="s">
        <v>103</v>
      </c>
      <c r="D20" s="123">
        <v>3</v>
      </c>
      <c r="E20" s="23" t="s">
        <v>76</v>
      </c>
      <c r="F20" s="23">
        <v>0</v>
      </c>
      <c r="AE20" s="22"/>
      <c r="AG20" s="22"/>
    </row>
    <row r="21" spans="1:34" x14ac:dyDescent="0.25">
      <c r="A21" s="1" t="s">
        <v>198</v>
      </c>
      <c r="B21" s="23">
        <v>9</v>
      </c>
      <c r="C21" s="123" t="s">
        <v>404</v>
      </c>
      <c r="D21" s="123">
        <v>1</v>
      </c>
      <c r="E21" s="23" t="s">
        <v>12</v>
      </c>
      <c r="F21" s="23">
        <v>0</v>
      </c>
    </row>
    <row r="22" spans="1:34" x14ac:dyDescent="0.25">
      <c r="A22" s="1" t="s">
        <v>349</v>
      </c>
      <c r="B22" s="14">
        <v>10</v>
      </c>
      <c r="C22" s="123" t="s">
        <v>405</v>
      </c>
      <c r="D22" s="123">
        <v>2</v>
      </c>
      <c r="E22" s="23" t="s">
        <v>406</v>
      </c>
      <c r="F22" s="23">
        <v>1</v>
      </c>
      <c r="S22" s="1"/>
      <c r="T22" s="1"/>
      <c r="U22" s="1"/>
      <c r="V22" s="1"/>
      <c r="W22" s="1"/>
      <c r="X22" s="1"/>
    </row>
    <row r="23" spans="1:34" x14ac:dyDescent="0.25">
      <c r="A23" s="1" t="s">
        <v>402</v>
      </c>
      <c r="B23" s="14">
        <v>11</v>
      </c>
      <c r="C23" s="123" t="s">
        <v>400</v>
      </c>
      <c r="D23" s="123">
        <v>6</v>
      </c>
      <c r="E23" s="23" t="s">
        <v>58</v>
      </c>
      <c r="F23" s="23">
        <v>2</v>
      </c>
      <c r="R23" s="1"/>
      <c r="S23" s="1"/>
      <c r="T23" s="1"/>
      <c r="U23" s="1"/>
      <c r="V23" s="1"/>
      <c r="W23" s="1"/>
      <c r="X23" s="1"/>
    </row>
    <row r="24" spans="1:34" x14ac:dyDescent="0.25">
      <c r="A24" s="3"/>
      <c r="B24" s="14">
        <v>12</v>
      </c>
      <c r="C24" s="123" t="s">
        <v>350</v>
      </c>
      <c r="D24" s="123">
        <v>6</v>
      </c>
      <c r="E24" s="23" t="s">
        <v>401</v>
      </c>
      <c r="F24" s="23">
        <v>2</v>
      </c>
      <c r="S24" s="1"/>
      <c r="T24" s="1"/>
      <c r="U24" s="1"/>
      <c r="V24" s="1"/>
      <c r="W24" s="1"/>
      <c r="X24" s="1"/>
    </row>
    <row r="25" spans="1:34" x14ac:dyDescent="0.25">
      <c r="A25" s="3"/>
      <c r="B25" s="14">
        <v>13</v>
      </c>
      <c r="C25" s="23" t="s">
        <v>403</v>
      </c>
      <c r="D25" s="23">
        <v>9</v>
      </c>
      <c r="E25" s="186" t="s">
        <v>407</v>
      </c>
      <c r="F25" s="186">
        <v>0</v>
      </c>
      <c r="R25" s="1"/>
      <c r="S25" s="1"/>
      <c r="T25" s="1"/>
      <c r="U25" s="1"/>
      <c r="V25" s="1"/>
      <c r="W25" s="1"/>
      <c r="X25" s="1"/>
    </row>
    <row r="26" spans="1:34" x14ac:dyDescent="0.25">
      <c r="A26" s="3"/>
      <c r="B26" s="1"/>
      <c r="C26" s="17"/>
      <c r="D26" s="17"/>
      <c r="E26" s="187" t="s">
        <v>414</v>
      </c>
      <c r="F26" s="187"/>
      <c r="R26" s="1"/>
      <c r="T26" s="1"/>
      <c r="U26" s="1"/>
      <c r="V26" s="1"/>
      <c r="W26" s="1"/>
      <c r="X26" s="1"/>
    </row>
    <row r="27" spans="1:34" x14ac:dyDescent="0.25">
      <c r="B27" s="1"/>
      <c r="C27" s="17"/>
      <c r="D27" s="17"/>
      <c r="E27" s="17"/>
      <c r="F27" s="17"/>
    </row>
    <row r="28" spans="1:34" x14ac:dyDescent="0.25">
      <c r="A28" s="1"/>
      <c r="B28" s="1"/>
      <c r="C28" s="1"/>
      <c r="D28" s="1"/>
      <c r="E28" s="1"/>
      <c r="F28" s="28"/>
    </row>
    <row r="29" spans="1:34" x14ac:dyDescent="0.25">
      <c r="A29" s="3" t="s">
        <v>32</v>
      </c>
      <c r="B29" s="15" t="s">
        <v>3</v>
      </c>
      <c r="C29" s="15" t="s">
        <v>99</v>
      </c>
      <c r="D29" s="15"/>
      <c r="E29" s="15" t="s">
        <v>98</v>
      </c>
      <c r="F29" s="15"/>
      <c r="T29" s="1"/>
      <c r="U29" s="1"/>
      <c r="V29" s="1"/>
      <c r="W29" s="1"/>
      <c r="X29" s="1"/>
    </row>
    <row r="30" spans="1:34" x14ac:dyDescent="0.25">
      <c r="A30" s="1" t="s">
        <v>388</v>
      </c>
      <c r="B30" s="23">
        <v>14</v>
      </c>
      <c r="C30" s="123" t="s">
        <v>404</v>
      </c>
      <c r="D30" s="123">
        <v>13</v>
      </c>
      <c r="E30" s="23" t="s">
        <v>405</v>
      </c>
      <c r="F30" s="23">
        <v>1</v>
      </c>
      <c r="T30" s="1"/>
      <c r="U30" s="1"/>
      <c r="V30" s="1"/>
      <c r="W30" s="1"/>
      <c r="X30" s="1"/>
    </row>
    <row r="31" spans="1:34" x14ac:dyDescent="0.25">
      <c r="A31" s="1"/>
      <c r="B31" s="14">
        <v>15</v>
      </c>
      <c r="C31" s="123" t="s">
        <v>103</v>
      </c>
      <c r="D31" s="123">
        <v>8</v>
      </c>
      <c r="E31" s="23" t="s">
        <v>349</v>
      </c>
      <c r="F31" s="23">
        <v>4</v>
      </c>
      <c r="T31" s="1"/>
      <c r="U31" s="1"/>
      <c r="V31" s="1"/>
      <c r="W31" s="1"/>
      <c r="X31" s="1"/>
    </row>
    <row r="32" spans="1:34" x14ac:dyDescent="0.25">
      <c r="A32" s="1"/>
      <c r="B32" s="14">
        <v>16</v>
      </c>
      <c r="C32" s="123" t="s">
        <v>408</v>
      </c>
      <c r="D32" s="123">
        <v>8</v>
      </c>
      <c r="E32" s="23" t="s">
        <v>350</v>
      </c>
      <c r="F32" s="23">
        <v>7</v>
      </c>
      <c r="T32" s="1"/>
      <c r="U32" s="1"/>
      <c r="V32" s="1"/>
      <c r="W32" s="1"/>
      <c r="X32" s="1"/>
    </row>
    <row r="33" spans="1:6" x14ac:dyDescent="0.25">
      <c r="A33" s="1"/>
      <c r="B33" s="14">
        <v>17</v>
      </c>
      <c r="C33" s="123" t="s">
        <v>76</v>
      </c>
      <c r="D33" s="123">
        <v>4</v>
      </c>
      <c r="E33" s="23" t="s">
        <v>58</v>
      </c>
      <c r="F33" s="23">
        <v>3</v>
      </c>
    </row>
    <row r="34" spans="1:6" x14ac:dyDescent="0.25">
      <c r="B34" s="14">
        <v>18</v>
      </c>
      <c r="C34" s="123" t="s">
        <v>403</v>
      </c>
      <c r="D34" s="123">
        <v>8</v>
      </c>
      <c r="E34" s="23" t="s">
        <v>402</v>
      </c>
      <c r="F34" s="23">
        <v>0</v>
      </c>
    </row>
    <row r="35" spans="1:6" x14ac:dyDescent="0.25">
      <c r="B35" s="1"/>
      <c r="C35" s="17"/>
      <c r="D35" s="17"/>
      <c r="E35" s="17"/>
      <c r="F35" s="17"/>
    </row>
    <row r="36" spans="1:6" x14ac:dyDescent="0.25">
      <c r="A36" s="1"/>
    </row>
    <row r="37" spans="1:6" x14ac:dyDescent="0.25">
      <c r="A37" s="3" t="s">
        <v>34</v>
      </c>
      <c r="B37" s="15" t="s">
        <v>3</v>
      </c>
      <c r="C37" s="15" t="s">
        <v>99</v>
      </c>
      <c r="D37" s="15"/>
      <c r="E37" s="15" t="s">
        <v>98</v>
      </c>
      <c r="F37" s="15"/>
    </row>
    <row r="38" spans="1:6" x14ac:dyDescent="0.25">
      <c r="A38" s="1" t="s">
        <v>388</v>
      </c>
      <c r="B38" s="14">
        <v>19</v>
      </c>
      <c r="C38" s="123" t="s">
        <v>403</v>
      </c>
      <c r="D38" s="123">
        <v>3</v>
      </c>
      <c r="E38" s="23" t="s">
        <v>404</v>
      </c>
      <c r="F38" s="133">
        <v>1</v>
      </c>
    </row>
    <row r="39" spans="1:6" x14ac:dyDescent="0.25">
      <c r="A39" s="1"/>
      <c r="B39" s="14">
        <v>20</v>
      </c>
      <c r="C39" s="123" t="s">
        <v>401</v>
      </c>
      <c r="D39" s="123">
        <v>4</v>
      </c>
      <c r="E39" s="23" t="s">
        <v>76</v>
      </c>
      <c r="F39" s="133">
        <v>3</v>
      </c>
    </row>
    <row r="40" spans="1:6" x14ac:dyDescent="0.25">
      <c r="A40" s="1"/>
      <c r="B40" s="14">
        <v>21</v>
      </c>
      <c r="C40" s="123" t="s">
        <v>350</v>
      </c>
      <c r="D40" s="123">
        <v>11</v>
      </c>
      <c r="E40" s="23" t="s">
        <v>349</v>
      </c>
      <c r="F40" s="133">
        <v>1</v>
      </c>
    </row>
    <row r="41" spans="1:6" x14ac:dyDescent="0.25">
      <c r="B41" s="14">
        <v>22</v>
      </c>
      <c r="C41" s="123" t="s">
        <v>103</v>
      </c>
      <c r="D41" s="123">
        <v>12</v>
      </c>
      <c r="E41" s="23" t="s">
        <v>400</v>
      </c>
      <c r="F41" s="133">
        <v>0</v>
      </c>
    </row>
    <row r="43" spans="1:6" x14ac:dyDescent="0.25">
      <c r="A43" s="1"/>
      <c r="B43" s="28"/>
      <c r="C43" s="77"/>
      <c r="D43" s="77"/>
      <c r="E43" s="136"/>
      <c r="F43" s="139"/>
    </row>
    <row r="44" spans="1:6" x14ac:dyDescent="0.25">
      <c r="A44" s="3" t="s">
        <v>35</v>
      </c>
      <c r="B44" s="15" t="s">
        <v>3</v>
      </c>
      <c r="C44" s="15" t="s">
        <v>99</v>
      </c>
      <c r="D44" s="15"/>
      <c r="E44" s="15" t="s">
        <v>98</v>
      </c>
      <c r="F44" s="15"/>
    </row>
    <row r="45" spans="1:6" x14ac:dyDescent="0.25">
      <c r="A45" s="1" t="s">
        <v>388</v>
      </c>
      <c r="B45" s="14">
        <v>23</v>
      </c>
      <c r="C45" s="123" t="s">
        <v>403</v>
      </c>
      <c r="D45" s="123">
        <v>1</v>
      </c>
      <c r="E45" s="23" t="s">
        <v>401</v>
      </c>
      <c r="F45" s="133">
        <v>0</v>
      </c>
    </row>
    <row r="46" spans="1:6" x14ac:dyDescent="0.25">
      <c r="B46" s="14">
        <v>24</v>
      </c>
      <c r="C46" s="123" t="s">
        <v>350</v>
      </c>
      <c r="D46" s="123">
        <v>6</v>
      </c>
      <c r="E46" s="23" t="s">
        <v>400</v>
      </c>
      <c r="F46" s="133">
        <v>1</v>
      </c>
    </row>
    <row r="47" spans="1:6" x14ac:dyDescent="0.25">
      <c r="B47" s="1"/>
      <c r="C47" s="1"/>
      <c r="D47" s="1"/>
      <c r="E47" s="1"/>
      <c r="F47" s="1"/>
    </row>
    <row r="48" spans="1:6" ht="15" customHeight="1" x14ac:dyDescent="0.25">
      <c r="A48" s="1"/>
    </row>
    <row r="49" spans="1:6" ht="15" customHeight="1" x14ac:dyDescent="0.25">
      <c r="A49" s="3" t="s">
        <v>37</v>
      </c>
      <c r="B49" s="15" t="s">
        <v>3</v>
      </c>
      <c r="C49" s="15" t="s">
        <v>99</v>
      </c>
      <c r="D49" s="15"/>
      <c r="E49" s="15" t="s">
        <v>98</v>
      </c>
      <c r="F49" s="15"/>
    </row>
    <row r="50" spans="1:6" x14ac:dyDescent="0.25">
      <c r="A50" s="1" t="s">
        <v>388</v>
      </c>
      <c r="B50" s="14">
        <v>25</v>
      </c>
      <c r="C50" s="123" t="s">
        <v>403</v>
      </c>
      <c r="D50" s="123">
        <v>2</v>
      </c>
      <c r="E50" s="23" t="s">
        <v>103</v>
      </c>
      <c r="F50" s="133">
        <v>1</v>
      </c>
    </row>
    <row r="53" spans="1:6" x14ac:dyDescent="0.25">
      <c r="A53" s="3" t="s">
        <v>412</v>
      </c>
      <c r="B53" s="15" t="s">
        <v>3</v>
      </c>
      <c r="C53" s="15" t="s">
        <v>99</v>
      </c>
      <c r="D53" s="15"/>
      <c r="E53" s="15" t="s">
        <v>98</v>
      </c>
      <c r="F53" s="15"/>
    </row>
    <row r="54" spans="1:6" x14ac:dyDescent="0.25">
      <c r="A54" s="1" t="s">
        <v>410</v>
      </c>
      <c r="B54" s="14">
        <v>26</v>
      </c>
      <c r="C54" s="123" t="s">
        <v>103</v>
      </c>
      <c r="D54" s="123">
        <v>5</v>
      </c>
      <c r="E54" s="23" t="s">
        <v>403</v>
      </c>
      <c r="F54" s="133">
        <v>2</v>
      </c>
    </row>
    <row r="55" spans="1:6" x14ac:dyDescent="0.25">
      <c r="A55" s="1"/>
    </row>
    <row r="56" spans="1:6" x14ac:dyDescent="0.25">
      <c r="A56" s="1"/>
    </row>
    <row r="57" spans="1:6" x14ac:dyDescent="0.25">
      <c r="A57" s="3" t="s">
        <v>409</v>
      </c>
      <c r="B57" s="15" t="s">
        <v>3</v>
      </c>
      <c r="C57" s="15" t="s">
        <v>99</v>
      </c>
      <c r="D57" s="15"/>
      <c r="E57" s="15" t="s">
        <v>98</v>
      </c>
      <c r="F57" s="15"/>
    </row>
    <row r="58" spans="1:6" x14ac:dyDescent="0.25">
      <c r="A58" s="1" t="s">
        <v>410</v>
      </c>
      <c r="B58" s="14">
        <v>27</v>
      </c>
      <c r="C58" s="123" t="s">
        <v>350</v>
      </c>
      <c r="D58" s="123">
        <v>1</v>
      </c>
      <c r="E58" s="23" t="s">
        <v>103</v>
      </c>
      <c r="F58" s="133">
        <v>0</v>
      </c>
    </row>
    <row r="60" spans="1:6" ht="18.75" x14ac:dyDescent="0.3">
      <c r="B60" s="26" t="s">
        <v>411</v>
      </c>
    </row>
  </sheetData>
  <printOptions horizontalCentered="1"/>
  <pageMargins left="0.70866141732283472" right="0.70866141732283472" top="0.74803149606299213" bottom="0.74803149606299213" header="0.31496062992125984" footer="0.31496062992125984"/>
  <pageSetup scale="63" orientation="landscape"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5C7A1-AE28-4030-A037-14A79B343BE5}">
  <sheetPr>
    <pageSetUpPr fitToPage="1"/>
  </sheetPr>
  <dimension ref="A2:AF69"/>
  <sheetViews>
    <sheetView showGridLines="0" topLeftCell="A30" workbookViewId="0">
      <selection activeCell="J38" sqref="J38"/>
    </sheetView>
  </sheetViews>
  <sheetFormatPr defaultRowHeight="15" x14ac:dyDescent="0.25"/>
  <cols>
    <col min="1" max="1" width="16" customWidth="1"/>
    <col min="2" max="2" width="8.140625" customWidth="1"/>
    <col min="3" max="3" width="22" customWidth="1"/>
    <col min="4" max="4" width="4.7109375" customWidth="1"/>
    <col min="5" max="5" width="23.5703125" customWidth="1"/>
    <col min="6" max="6" width="5" customWidth="1"/>
    <col min="7" max="7" width="9" customWidth="1"/>
    <col min="8" max="8" width="17.7109375" customWidth="1"/>
    <col min="9" max="24" width="3" customWidth="1"/>
    <col min="25" max="25" width="7.140625" bestFit="1" customWidth="1"/>
    <col min="26" max="26" width="5.28515625" bestFit="1" customWidth="1"/>
    <col min="27" max="27" width="4.7109375" customWidth="1"/>
    <col min="28" max="28" width="3.140625" bestFit="1" customWidth="1"/>
    <col min="29" max="29" width="6.85546875" bestFit="1" customWidth="1"/>
    <col min="30" max="30" width="3.42578125" bestFit="1" customWidth="1"/>
    <col min="31" max="31" width="7.140625" bestFit="1" customWidth="1"/>
    <col min="32" max="32" width="8.140625" bestFit="1" customWidth="1"/>
  </cols>
  <sheetData>
    <row r="2" spans="1:32" ht="18.75" x14ac:dyDescent="0.3">
      <c r="A2" s="1"/>
      <c r="B2" s="1"/>
      <c r="C2" s="1"/>
      <c r="D2" s="10" t="s">
        <v>504</v>
      </c>
      <c r="F2" s="1"/>
      <c r="G2" s="1"/>
      <c r="H2" s="1"/>
      <c r="I2" s="1"/>
      <c r="J2" s="1"/>
      <c r="K2" s="1"/>
      <c r="L2" s="1"/>
      <c r="M2" s="1"/>
      <c r="N2" s="1"/>
      <c r="O2" s="1"/>
      <c r="P2" s="1"/>
      <c r="Q2" s="1"/>
      <c r="R2" s="1"/>
      <c r="S2" s="1"/>
      <c r="T2" s="1"/>
      <c r="U2" s="1"/>
      <c r="V2" s="1"/>
      <c r="W2" s="1"/>
      <c r="X2" s="1"/>
      <c r="Y2" s="1"/>
      <c r="Z2" s="17"/>
      <c r="AA2" s="17"/>
      <c r="AB2" s="17"/>
      <c r="AC2" s="19"/>
      <c r="AD2" s="17"/>
      <c r="AE2" s="19"/>
      <c r="AF2" s="1"/>
    </row>
    <row r="3" spans="1:32" x14ac:dyDescent="0.25">
      <c r="A3" s="1"/>
      <c r="B3" s="1"/>
      <c r="C3" s="1"/>
      <c r="D3" s="1"/>
      <c r="E3" s="1"/>
      <c r="F3" s="1"/>
      <c r="G3" s="1"/>
      <c r="H3" s="1"/>
      <c r="I3" s="1"/>
      <c r="J3" s="1"/>
      <c r="K3" s="1"/>
      <c r="L3" s="1"/>
      <c r="M3" s="1"/>
      <c r="N3" s="1"/>
      <c r="O3" s="1"/>
      <c r="P3" s="1"/>
      <c r="Q3" s="1"/>
      <c r="R3" s="1"/>
      <c r="S3" s="1"/>
      <c r="T3" s="1"/>
      <c r="U3" s="1"/>
      <c r="V3" s="1"/>
      <c r="W3" s="1"/>
      <c r="X3" s="1"/>
      <c r="Y3" s="3" t="s">
        <v>244</v>
      </c>
      <c r="Z3" s="18" t="s">
        <v>115</v>
      </c>
      <c r="AA3" s="18" t="s">
        <v>112</v>
      </c>
      <c r="AB3" s="18" t="s">
        <v>113</v>
      </c>
      <c r="AC3" s="20" t="s">
        <v>117</v>
      </c>
      <c r="AD3" s="18" t="s">
        <v>114</v>
      </c>
      <c r="AE3" s="20" t="s">
        <v>116</v>
      </c>
      <c r="AF3" s="18" t="s">
        <v>118</v>
      </c>
    </row>
    <row r="4" spans="1:32" x14ac:dyDescent="0.25">
      <c r="A4" s="3" t="s">
        <v>28</v>
      </c>
      <c r="B4" s="15" t="s">
        <v>3</v>
      </c>
      <c r="C4" s="15" t="s">
        <v>99</v>
      </c>
      <c r="D4" s="15"/>
      <c r="E4" s="15" t="s">
        <v>98</v>
      </c>
      <c r="F4" s="15"/>
      <c r="G4" s="1"/>
      <c r="H4" s="54" t="s">
        <v>58</v>
      </c>
      <c r="I4" s="44" t="s">
        <v>243</v>
      </c>
      <c r="J4" s="36"/>
      <c r="K4" s="38">
        <v>2</v>
      </c>
      <c r="L4" s="39">
        <v>1</v>
      </c>
      <c r="M4" s="38">
        <v>5</v>
      </c>
      <c r="N4" s="39">
        <v>3</v>
      </c>
      <c r="O4" s="38">
        <v>3</v>
      </c>
      <c r="P4" s="39">
        <v>2</v>
      </c>
      <c r="Q4" s="52">
        <v>4</v>
      </c>
      <c r="R4" s="50">
        <v>3</v>
      </c>
      <c r="S4" s="161">
        <v>1</v>
      </c>
      <c r="T4" s="47">
        <v>5</v>
      </c>
      <c r="U4" s="38">
        <v>2</v>
      </c>
      <c r="V4" s="39">
        <v>0</v>
      </c>
      <c r="W4" s="30">
        <v>4</v>
      </c>
      <c r="X4" s="30">
        <v>3</v>
      </c>
      <c r="Y4" s="17">
        <v>7</v>
      </c>
      <c r="Z4" s="17">
        <v>6</v>
      </c>
      <c r="AA4" s="17">
        <v>1</v>
      </c>
      <c r="AB4" s="17">
        <f>K4+M4+O4+Q4+S4+U4+W4</f>
        <v>21</v>
      </c>
      <c r="AC4" s="19">
        <f t="shared" ref="AC4:AC21" si="0">AB4/Y4</f>
        <v>3</v>
      </c>
      <c r="AD4" s="17">
        <f>L4+N4+P4+R4+T4+V4+X4</f>
        <v>17</v>
      </c>
      <c r="AE4" s="19">
        <f t="shared" ref="AE4:AE21" si="1">AD4/Y4</f>
        <v>2.4285714285714284</v>
      </c>
      <c r="AF4" s="17">
        <f t="shared" ref="AF4:AF21" si="2">AB4-AD4</f>
        <v>4</v>
      </c>
    </row>
    <row r="5" spans="1:32" x14ac:dyDescent="0.25">
      <c r="A5" s="4" t="s">
        <v>238</v>
      </c>
      <c r="B5" s="14">
        <v>1</v>
      </c>
      <c r="C5" s="23" t="s">
        <v>1</v>
      </c>
      <c r="D5" s="23">
        <v>6</v>
      </c>
      <c r="E5" s="123" t="s">
        <v>234</v>
      </c>
      <c r="F5" s="123">
        <v>11</v>
      </c>
      <c r="G5" s="1"/>
      <c r="H5" s="66" t="s">
        <v>106</v>
      </c>
      <c r="I5" s="30">
        <v>5</v>
      </c>
      <c r="J5" s="30">
        <v>0</v>
      </c>
      <c r="K5" s="40">
        <v>1</v>
      </c>
      <c r="L5" s="41">
        <v>2</v>
      </c>
      <c r="M5" s="38">
        <v>8</v>
      </c>
      <c r="N5" s="39">
        <v>2</v>
      </c>
      <c r="O5" s="38">
        <v>5</v>
      </c>
      <c r="P5" s="39">
        <v>2</v>
      </c>
      <c r="Q5" s="44" t="s">
        <v>243</v>
      </c>
      <c r="R5" s="45"/>
      <c r="S5" s="162">
        <v>5</v>
      </c>
      <c r="T5" s="46">
        <v>1</v>
      </c>
      <c r="U5" s="38">
        <v>11</v>
      </c>
      <c r="V5" s="39">
        <v>6</v>
      </c>
      <c r="W5" s="40">
        <v>3</v>
      </c>
      <c r="X5" s="35">
        <v>4</v>
      </c>
      <c r="Y5" s="17">
        <v>7</v>
      </c>
      <c r="Z5" s="17">
        <v>5</v>
      </c>
      <c r="AA5" s="17">
        <v>2</v>
      </c>
      <c r="AB5" s="17">
        <f>I5+K5+M5+O5+S5+U5+W5</f>
        <v>38</v>
      </c>
      <c r="AC5" s="19">
        <f t="shared" si="0"/>
        <v>5.4285714285714288</v>
      </c>
      <c r="AD5" s="17">
        <f>J5+L5+N5+P5+T5+V5+X5</f>
        <v>17</v>
      </c>
      <c r="AE5" s="19">
        <f t="shared" si="1"/>
        <v>2.4285714285714284</v>
      </c>
      <c r="AF5" s="17">
        <f t="shared" si="2"/>
        <v>21</v>
      </c>
    </row>
    <row r="6" spans="1:32" x14ac:dyDescent="0.25">
      <c r="A6" s="1" t="s">
        <v>103</v>
      </c>
      <c r="B6" s="14">
        <v>2</v>
      </c>
      <c r="C6" s="123" t="s">
        <v>76</v>
      </c>
      <c r="D6" s="123">
        <v>11</v>
      </c>
      <c r="E6" s="23" t="s">
        <v>250</v>
      </c>
      <c r="F6" s="23">
        <v>7</v>
      </c>
      <c r="G6" s="1"/>
      <c r="H6" s="66" t="s">
        <v>76</v>
      </c>
      <c r="I6" s="30">
        <v>11</v>
      </c>
      <c r="J6" s="30">
        <v>7</v>
      </c>
      <c r="K6" s="38">
        <v>3</v>
      </c>
      <c r="L6" s="39">
        <v>0</v>
      </c>
      <c r="M6" s="44" t="s">
        <v>243</v>
      </c>
      <c r="N6" s="45"/>
      <c r="O6" s="40">
        <v>2</v>
      </c>
      <c r="P6" s="41">
        <v>3</v>
      </c>
      <c r="Q6" s="52">
        <v>2</v>
      </c>
      <c r="R6" s="50">
        <v>1</v>
      </c>
      <c r="S6" s="162">
        <v>3</v>
      </c>
      <c r="T6" s="46">
        <v>0</v>
      </c>
      <c r="U6" s="40">
        <v>6</v>
      </c>
      <c r="V6" s="35">
        <v>11</v>
      </c>
      <c r="Y6" s="17">
        <v>6</v>
      </c>
      <c r="Z6" s="17">
        <v>4</v>
      </c>
      <c r="AA6" s="17">
        <v>2</v>
      </c>
      <c r="AB6" s="17">
        <f>I6+K6+O6+Q6+S6+U6</f>
        <v>27</v>
      </c>
      <c r="AC6" s="19">
        <f t="shared" si="0"/>
        <v>4.5</v>
      </c>
      <c r="AD6" s="17">
        <f>J6+L6+P6+R6+T6+V6</f>
        <v>22</v>
      </c>
      <c r="AE6" s="19">
        <f t="shared" si="1"/>
        <v>3.6666666666666665</v>
      </c>
      <c r="AF6" s="17">
        <f t="shared" si="2"/>
        <v>5</v>
      </c>
    </row>
    <row r="7" spans="1:32" x14ac:dyDescent="0.25">
      <c r="A7" s="1" t="s">
        <v>58</v>
      </c>
      <c r="B7" s="14">
        <v>3</v>
      </c>
      <c r="C7" s="123" t="s">
        <v>18</v>
      </c>
      <c r="D7" s="123">
        <v>2</v>
      </c>
      <c r="E7" s="23" t="s">
        <v>123</v>
      </c>
      <c r="F7" s="23">
        <v>1</v>
      </c>
      <c r="G7" s="1"/>
      <c r="H7" s="66" t="s">
        <v>123</v>
      </c>
      <c r="I7" s="37">
        <v>1</v>
      </c>
      <c r="J7" s="37">
        <v>2</v>
      </c>
      <c r="K7" s="38">
        <v>11</v>
      </c>
      <c r="L7" s="39">
        <v>1</v>
      </c>
      <c r="M7" s="38">
        <v>5</v>
      </c>
      <c r="N7" s="39">
        <v>0</v>
      </c>
      <c r="O7" s="38">
        <v>4</v>
      </c>
      <c r="P7" s="39">
        <v>2</v>
      </c>
      <c r="Q7" s="52">
        <v>8</v>
      </c>
      <c r="R7" s="50">
        <v>2</v>
      </c>
      <c r="S7" s="44" t="s">
        <v>243</v>
      </c>
      <c r="T7" s="36"/>
      <c r="U7" s="40">
        <v>0</v>
      </c>
      <c r="V7" s="35">
        <v>2</v>
      </c>
      <c r="Y7" s="17">
        <v>6</v>
      </c>
      <c r="Z7" s="17">
        <v>4</v>
      </c>
      <c r="AA7" s="17">
        <v>2</v>
      </c>
      <c r="AB7" s="17">
        <f>I7+K7+M7+O7+Q7+U7</f>
        <v>29</v>
      </c>
      <c r="AC7" s="19">
        <f t="shared" si="0"/>
        <v>4.833333333333333</v>
      </c>
      <c r="AD7" s="17">
        <f>J7+L7+N7+P7+R7+V7</f>
        <v>9</v>
      </c>
      <c r="AE7" s="19">
        <f t="shared" si="1"/>
        <v>1.5</v>
      </c>
      <c r="AF7" s="17">
        <f t="shared" si="2"/>
        <v>20</v>
      </c>
    </row>
    <row r="8" spans="1:32" x14ac:dyDescent="0.25">
      <c r="A8" s="1"/>
      <c r="B8" s="14">
        <v>4</v>
      </c>
      <c r="C8" s="23" t="s">
        <v>74</v>
      </c>
      <c r="D8" s="23">
        <v>0</v>
      </c>
      <c r="E8" s="123" t="s">
        <v>108</v>
      </c>
      <c r="F8" s="123">
        <v>3</v>
      </c>
      <c r="G8" s="1"/>
      <c r="H8" s="66" t="s">
        <v>162</v>
      </c>
      <c r="I8" s="30">
        <v>7</v>
      </c>
      <c r="J8" s="30">
        <v>1</v>
      </c>
      <c r="K8" s="38">
        <v>21</v>
      </c>
      <c r="L8" s="39">
        <v>5</v>
      </c>
      <c r="M8" s="38">
        <v>4</v>
      </c>
      <c r="N8" s="39">
        <v>1</v>
      </c>
      <c r="O8" s="44" t="s">
        <v>243</v>
      </c>
      <c r="P8" s="45"/>
      <c r="Q8" s="40">
        <v>3</v>
      </c>
      <c r="R8" s="41">
        <v>4</v>
      </c>
      <c r="S8" s="161">
        <v>0</v>
      </c>
      <c r="T8" s="47">
        <v>3</v>
      </c>
      <c r="U8" s="51"/>
      <c r="Y8" s="17">
        <v>5</v>
      </c>
      <c r="Z8" s="17">
        <v>3</v>
      </c>
      <c r="AA8" s="17">
        <v>2</v>
      </c>
      <c r="AB8" s="17">
        <f>I8+K8+M8+Q8+S8</f>
        <v>35</v>
      </c>
      <c r="AC8" s="19">
        <f t="shared" si="0"/>
        <v>7</v>
      </c>
      <c r="AD8" s="17">
        <f>J8+L8+N8+R8+T8</f>
        <v>14</v>
      </c>
      <c r="AE8" s="19">
        <f t="shared" si="1"/>
        <v>2.8</v>
      </c>
      <c r="AF8" s="17">
        <f t="shared" si="2"/>
        <v>21</v>
      </c>
    </row>
    <row r="9" spans="1:32" x14ac:dyDescent="0.25">
      <c r="A9" s="1"/>
      <c r="B9" s="14">
        <v>5</v>
      </c>
      <c r="C9" s="123" t="s">
        <v>42</v>
      </c>
      <c r="D9" s="123">
        <v>5</v>
      </c>
      <c r="E9" s="23" t="s">
        <v>102</v>
      </c>
      <c r="F9" s="23">
        <v>4</v>
      </c>
      <c r="G9" s="1"/>
      <c r="H9" s="66" t="s">
        <v>18</v>
      </c>
      <c r="I9" s="30">
        <v>2</v>
      </c>
      <c r="J9" s="30">
        <v>1</v>
      </c>
      <c r="K9" s="38">
        <v>4</v>
      </c>
      <c r="L9" s="39">
        <v>2</v>
      </c>
      <c r="M9" s="48">
        <v>3</v>
      </c>
      <c r="N9" s="49">
        <v>5</v>
      </c>
      <c r="O9" s="38">
        <v>3</v>
      </c>
      <c r="P9" s="50">
        <v>2</v>
      </c>
      <c r="Q9" s="40">
        <v>1</v>
      </c>
      <c r="R9" s="35">
        <v>2</v>
      </c>
      <c r="S9" s="51"/>
      <c r="T9" s="51"/>
      <c r="U9" s="51"/>
      <c r="Y9" s="17">
        <v>5</v>
      </c>
      <c r="Z9" s="17">
        <v>3</v>
      </c>
      <c r="AA9" s="17">
        <v>2</v>
      </c>
      <c r="AB9" s="17">
        <f>I9+K9+M9+O9+Q9</f>
        <v>13</v>
      </c>
      <c r="AC9" s="19">
        <f t="shared" si="0"/>
        <v>2.6</v>
      </c>
      <c r="AD9" s="17">
        <f>J9+L9+N9+P9+R9</f>
        <v>12</v>
      </c>
      <c r="AE9" s="19">
        <f t="shared" si="1"/>
        <v>2.4</v>
      </c>
      <c r="AF9" s="17">
        <f t="shared" si="2"/>
        <v>1</v>
      </c>
    </row>
    <row r="10" spans="1:32" x14ac:dyDescent="0.25">
      <c r="A10" s="1"/>
      <c r="B10" s="14">
        <v>6</v>
      </c>
      <c r="C10" s="23" t="s">
        <v>101</v>
      </c>
      <c r="D10" s="23">
        <v>1</v>
      </c>
      <c r="E10" s="123" t="s">
        <v>162</v>
      </c>
      <c r="F10" s="123">
        <v>7</v>
      </c>
      <c r="G10" s="1"/>
      <c r="H10" s="66" t="s">
        <v>102</v>
      </c>
      <c r="I10" s="37">
        <v>4</v>
      </c>
      <c r="J10" s="37">
        <v>5</v>
      </c>
      <c r="K10" s="38">
        <v>4</v>
      </c>
      <c r="L10" s="39">
        <v>1</v>
      </c>
      <c r="M10" s="38">
        <v>2</v>
      </c>
      <c r="N10" s="39">
        <v>1</v>
      </c>
      <c r="O10" s="44" t="s">
        <v>243</v>
      </c>
      <c r="P10" s="45"/>
      <c r="Q10" s="48">
        <v>2</v>
      </c>
      <c r="R10" s="37">
        <v>8</v>
      </c>
      <c r="S10" s="51"/>
      <c r="T10" s="51"/>
      <c r="U10" s="51"/>
      <c r="Y10" s="17">
        <v>4</v>
      </c>
      <c r="Z10" s="17">
        <v>2</v>
      </c>
      <c r="AA10" s="17">
        <v>2</v>
      </c>
      <c r="AB10" s="17">
        <f>I10+K10+M10+Q10</f>
        <v>12</v>
      </c>
      <c r="AC10" s="19">
        <f t="shared" si="0"/>
        <v>3</v>
      </c>
      <c r="AD10" s="17">
        <f>J10+L10+N10+R10</f>
        <v>15</v>
      </c>
      <c r="AE10" s="19">
        <f t="shared" si="1"/>
        <v>3.75</v>
      </c>
      <c r="AF10" s="17">
        <f t="shared" si="2"/>
        <v>-3</v>
      </c>
    </row>
    <row r="11" spans="1:32" x14ac:dyDescent="0.25">
      <c r="A11" s="1"/>
      <c r="B11" s="14">
        <v>7</v>
      </c>
      <c r="C11" s="123" t="s">
        <v>236</v>
      </c>
      <c r="D11" s="123">
        <v>12</v>
      </c>
      <c r="E11" s="23" t="s">
        <v>12</v>
      </c>
      <c r="F11" s="23">
        <v>1</v>
      </c>
      <c r="G11" s="1"/>
      <c r="H11" s="66" t="s">
        <v>236</v>
      </c>
      <c r="I11" s="30">
        <v>12</v>
      </c>
      <c r="J11" s="30">
        <v>1</v>
      </c>
      <c r="K11" s="38">
        <v>2</v>
      </c>
      <c r="L11" s="39">
        <v>1</v>
      </c>
      <c r="M11" s="48">
        <v>1</v>
      </c>
      <c r="N11" s="49">
        <v>4</v>
      </c>
      <c r="O11" s="40">
        <v>2</v>
      </c>
      <c r="P11" s="35">
        <v>3</v>
      </c>
      <c r="Q11" s="51"/>
      <c r="R11" s="51"/>
      <c r="S11" s="51"/>
      <c r="T11" s="51"/>
      <c r="U11" s="51"/>
      <c r="Y11" s="17">
        <v>4</v>
      </c>
      <c r="Z11" s="17">
        <v>2</v>
      </c>
      <c r="AA11" s="17">
        <v>2</v>
      </c>
      <c r="AB11" s="17">
        <f>I11+K11+M11+O11</f>
        <v>17</v>
      </c>
      <c r="AC11" s="19">
        <f t="shared" si="0"/>
        <v>4.25</v>
      </c>
      <c r="AD11" s="17">
        <f>J11+L11+N11+P11</f>
        <v>9</v>
      </c>
      <c r="AE11" s="19">
        <f t="shared" si="1"/>
        <v>2.25</v>
      </c>
      <c r="AF11" s="17">
        <f t="shared" si="2"/>
        <v>8</v>
      </c>
    </row>
    <row r="12" spans="1:32" x14ac:dyDescent="0.25">
      <c r="A12" s="1"/>
      <c r="B12" s="14">
        <v>8</v>
      </c>
      <c r="C12" s="123" t="s">
        <v>106</v>
      </c>
      <c r="D12" s="123">
        <v>5</v>
      </c>
      <c r="E12" s="23" t="s">
        <v>252</v>
      </c>
      <c r="F12" s="23">
        <v>0</v>
      </c>
      <c r="G12" s="1"/>
      <c r="H12" s="66" t="s">
        <v>108</v>
      </c>
      <c r="I12" s="30">
        <v>3</v>
      </c>
      <c r="J12" s="30">
        <v>0</v>
      </c>
      <c r="K12" s="40">
        <v>2</v>
      </c>
      <c r="L12" s="41">
        <v>4</v>
      </c>
      <c r="M12" s="38">
        <v>11</v>
      </c>
      <c r="N12" s="39">
        <v>4</v>
      </c>
      <c r="O12" s="40">
        <v>2</v>
      </c>
      <c r="P12" s="35">
        <v>5</v>
      </c>
      <c r="Q12" s="51"/>
      <c r="R12" s="51"/>
      <c r="S12" s="51"/>
      <c r="T12" s="51"/>
      <c r="U12" s="51"/>
      <c r="Y12" s="17">
        <v>4</v>
      </c>
      <c r="Z12" s="17">
        <v>2</v>
      </c>
      <c r="AA12" s="17">
        <v>2</v>
      </c>
      <c r="AB12" s="17">
        <f>I12+K12+M12+O12</f>
        <v>18</v>
      </c>
      <c r="AC12" s="19">
        <f t="shared" si="0"/>
        <v>4.5</v>
      </c>
      <c r="AD12" s="17">
        <f>J12+L12+N12+P12</f>
        <v>13</v>
      </c>
      <c r="AE12" s="19">
        <f t="shared" si="1"/>
        <v>3.25</v>
      </c>
      <c r="AF12" s="17">
        <f t="shared" si="2"/>
        <v>5</v>
      </c>
    </row>
    <row r="13" spans="1:32" x14ac:dyDescent="0.25">
      <c r="A13" s="1"/>
      <c r="B13" s="1"/>
      <c r="C13" s="1"/>
      <c r="D13" s="1"/>
      <c r="E13" s="1"/>
      <c r="F13" s="1"/>
      <c r="G13" s="1"/>
      <c r="H13" s="66" t="s">
        <v>439</v>
      </c>
      <c r="I13" s="37">
        <v>7</v>
      </c>
      <c r="J13" s="37">
        <v>11</v>
      </c>
      <c r="K13" s="44" t="s">
        <v>243</v>
      </c>
      <c r="L13" s="45"/>
      <c r="M13" s="38">
        <v>8</v>
      </c>
      <c r="N13" s="39">
        <v>2</v>
      </c>
      <c r="O13" s="40">
        <v>2</v>
      </c>
      <c r="P13" s="35">
        <v>4</v>
      </c>
      <c r="Q13" s="51"/>
      <c r="R13" s="51"/>
      <c r="S13" s="51"/>
      <c r="T13" s="51"/>
      <c r="U13" s="51"/>
      <c r="Y13" s="17">
        <v>3</v>
      </c>
      <c r="Z13" s="17">
        <v>1</v>
      </c>
      <c r="AA13" s="17">
        <v>2</v>
      </c>
      <c r="AB13" s="17">
        <f>I13+M13+O13</f>
        <v>17</v>
      </c>
      <c r="AC13" s="19">
        <f t="shared" si="0"/>
        <v>5.666666666666667</v>
      </c>
      <c r="AD13" s="17">
        <f>J13+N13+P13</f>
        <v>17</v>
      </c>
      <c r="AE13" s="19">
        <f t="shared" si="1"/>
        <v>5.666666666666667</v>
      </c>
      <c r="AF13" s="17">
        <f t="shared" si="2"/>
        <v>0</v>
      </c>
    </row>
    <row r="14" spans="1:32" x14ac:dyDescent="0.25">
      <c r="A14" s="3"/>
      <c r="B14" s="1"/>
      <c r="C14" s="1"/>
      <c r="D14" s="1"/>
      <c r="E14" s="1"/>
      <c r="F14" s="1"/>
      <c r="G14" s="1"/>
      <c r="H14" s="66" t="s">
        <v>42</v>
      </c>
      <c r="I14" s="30">
        <v>5</v>
      </c>
      <c r="J14" s="30">
        <v>4</v>
      </c>
      <c r="K14" s="40">
        <v>5</v>
      </c>
      <c r="L14" s="41">
        <v>21</v>
      </c>
      <c r="M14" s="48">
        <v>2</v>
      </c>
      <c r="N14" s="37">
        <v>8</v>
      </c>
      <c r="Q14" s="51"/>
      <c r="R14" s="51"/>
      <c r="S14" s="51"/>
      <c r="T14" s="51"/>
      <c r="U14" s="51"/>
      <c r="Y14" s="17">
        <v>3</v>
      </c>
      <c r="Z14" s="17">
        <v>1</v>
      </c>
      <c r="AA14" s="17">
        <v>2</v>
      </c>
      <c r="AB14" s="17">
        <f>I14+K14+M14</f>
        <v>12</v>
      </c>
      <c r="AC14" s="19">
        <f t="shared" si="0"/>
        <v>4</v>
      </c>
      <c r="AD14" s="17">
        <f>J14+L14+N14</f>
        <v>33</v>
      </c>
      <c r="AE14" s="19">
        <f t="shared" si="1"/>
        <v>11</v>
      </c>
      <c r="AF14" s="17">
        <f t="shared" si="2"/>
        <v>-21</v>
      </c>
    </row>
    <row r="15" spans="1:32" x14ac:dyDescent="0.25">
      <c r="A15" s="3" t="s">
        <v>30</v>
      </c>
      <c r="B15" s="15" t="s">
        <v>3</v>
      </c>
      <c r="C15" s="15" t="s">
        <v>99</v>
      </c>
      <c r="D15" s="15"/>
      <c r="E15" s="15" t="s">
        <v>98</v>
      </c>
      <c r="F15" s="15"/>
      <c r="G15" s="1"/>
      <c r="H15" s="66" t="s">
        <v>234</v>
      </c>
      <c r="I15" s="30">
        <v>11</v>
      </c>
      <c r="J15" s="30">
        <v>6</v>
      </c>
      <c r="K15" s="40">
        <v>0</v>
      </c>
      <c r="L15" s="41">
        <v>3</v>
      </c>
      <c r="M15" s="48">
        <v>4</v>
      </c>
      <c r="N15" s="37">
        <v>11</v>
      </c>
      <c r="Q15" s="51"/>
      <c r="R15" s="51"/>
      <c r="S15" s="51"/>
      <c r="T15" s="51"/>
      <c r="U15" s="51"/>
      <c r="Y15" s="17">
        <v>3</v>
      </c>
      <c r="Z15" s="17">
        <v>1</v>
      </c>
      <c r="AA15" s="17">
        <v>2</v>
      </c>
      <c r="AB15" s="17">
        <f>I15+K15+M15</f>
        <v>15</v>
      </c>
      <c r="AC15" s="19">
        <f t="shared" si="0"/>
        <v>5</v>
      </c>
      <c r="AD15" s="17">
        <f>J15+L15+N15</f>
        <v>20</v>
      </c>
      <c r="AE15" s="19">
        <f t="shared" si="1"/>
        <v>6.666666666666667</v>
      </c>
      <c r="AF15" s="17">
        <f t="shared" si="2"/>
        <v>-5</v>
      </c>
    </row>
    <row r="16" spans="1:32" x14ac:dyDescent="0.25">
      <c r="A16" s="1" t="s">
        <v>238</v>
      </c>
      <c r="B16" s="14">
        <v>9</v>
      </c>
      <c r="C16" s="123" t="s">
        <v>58</v>
      </c>
      <c r="D16" s="123">
        <v>2</v>
      </c>
      <c r="E16" s="23" t="s">
        <v>103</v>
      </c>
      <c r="F16" s="23">
        <v>1</v>
      </c>
      <c r="G16" s="1"/>
      <c r="H16" s="66" t="s">
        <v>252</v>
      </c>
      <c r="I16" s="37">
        <v>0</v>
      </c>
      <c r="J16" s="37">
        <v>5</v>
      </c>
      <c r="K16" s="38">
        <v>4</v>
      </c>
      <c r="L16" s="39">
        <v>3</v>
      </c>
      <c r="M16" s="48">
        <v>1</v>
      </c>
      <c r="N16" s="37">
        <v>2</v>
      </c>
      <c r="Q16" s="51"/>
      <c r="R16" s="51"/>
      <c r="S16" s="51"/>
      <c r="T16" s="51"/>
      <c r="U16" s="51"/>
      <c r="Y16" s="17">
        <v>3</v>
      </c>
      <c r="Z16" s="17">
        <v>1</v>
      </c>
      <c r="AA16" s="17">
        <v>2</v>
      </c>
      <c r="AB16" s="17">
        <f>I16+K16+M16</f>
        <v>5</v>
      </c>
      <c r="AC16" s="19">
        <f t="shared" si="0"/>
        <v>1.6666666666666667</v>
      </c>
      <c r="AD16" s="17">
        <f>J16+L16+N16</f>
        <v>10</v>
      </c>
      <c r="AE16" s="19">
        <f t="shared" si="1"/>
        <v>3.3333333333333335</v>
      </c>
      <c r="AF16" s="17">
        <f t="shared" si="2"/>
        <v>-5</v>
      </c>
    </row>
    <row r="17" spans="1:32" x14ac:dyDescent="0.25">
      <c r="A17" s="1" t="s">
        <v>1</v>
      </c>
      <c r="B17" s="14">
        <v>10</v>
      </c>
      <c r="C17" s="123" t="s">
        <v>123</v>
      </c>
      <c r="D17" s="123">
        <v>11</v>
      </c>
      <c r="E17" s="23" t="s">
        <v>74</v>
      </c>
      <c r="F17" s="23">
        <v>1</v>
      </c>
      <c r="G17" s="1"/>
      <c r="H17" s="66" t="s">
        <v>1</v>
      </c>
      <c r="I17" s="37">
        <v>6</v>
      </c>
      <c r="J17" s="37">
        <v>11</v>
      </c>
      <c r="K17" s="44" t="s">
        <v>243</v>
      </c>
      <c r="L17" s="45"/>
      <c r="M17" s="48">
        <v>2</v>
      </c>
      <c r="N17" s="37">
        <v>8</v>
      </c>
      <c r="Q17" s="51"/>
      <c r="R17" s="51"/>
      <c r="S17" s="51"/>
      <c r="T17" s="51"/>
      <c r="Y17" s="17">
        <v>2</v>
      </c>
      <c r="Z17" s="17">
        <v>0</v>
      </c>
      <c r="AA17" s="17">
        <v>2</v>
      </c>
      <c r="AB17" s="17">
        <f>I17+M17</f>
        <v>8</v>
      </c>
      <c r="AC17" s="19">
        <f t="shared" si="0"/>
        <v>4</v>
      </c>
      <c r="AD17" s="17">
        <f>J17+N17</f>
        <v>19</v>
      </c>
      <c r="AE17" s="19">
        <f t="shared" si="1"/>
        <v>9.5</v>
      </c>
      <c r="AF17" s="17">
        <f t="shared" si="2"/>
        <v>-11</v>
      </c>
    </row>
    <row r="18" spans="1:32" x14ac:dyDescent="0.25">
      <c r="A18" s="1" t="s">
        <v>232</v>
      </c>
      <c r="B18" s="14">
        <v>11</v>
      </c>
      <c r="C18" s="123" t="s">
        <v>102</v>
      </c>
      <c r="D18" s="123">
        <v>4</v>
      </c>
      <c r="E18" s="23" t="s">
        <v>101</v>
      </c>
      <c r="F18" s="23">
        <v>1</v>
      </c>
      <c r="G18" s="1"/>
      <c r="H18" s="54" t="s">
        <v>103</v>
      </c>
      <c r="I18" s="32" t="s">
        <v>243</v>
      </c>
      <c r="J18" s="36"/>
      <c r="K18" s="40">
        <v>1</v>
      </c>
      <c r="L18" s="41">
        <v>2</v>
      </c>
      <c r="M18" s="48">
        <v>0</v>
      </c>
      <c r="N18" s="47">
        <v>5</v>
      </c>
      <c r="Q18" s="51"/>
      <c r="R18" s="51"/>
      <c r="S18" s="51"/>
      <c r="T18" s="51"/>
      <c r="Y18" s="17">
        <v>2</v>
      </c>
      <c r="Z18" s="17">
        <v>0</v>
      </c>
      <c r="AA18" s="17">
        <v>2</v>
      </c>
      <c r="AB18" s="17">
        <f>K18+M18</f>
        <v>1</v>
      </c>
      <c r="AC18" s="19">
        <f t="shared" si="0"/>
        <v>0.5</v>
      </c>
      <c r="AD18" s="17">
        <f>L18+N18</f>
        <v>7</v>
      </c>
      <c r="AE18" s="19">
        <f t="shared" si="1"/>
        <v>3.5</v>
      </c>
      <c r="AF18" s="17">
        <f t="shared" si="2"/>
        <v>-6</v>
      </c>
    </row>
    <row r="19" spans="1:32" x14ac:dyDescent="0.25">
      <c r="A19" s="1"/>
      <c r="B19" s="14">
        <v>12</v>
      </c>
      <c r="C19" s="123" t="s">
        <v>252</v>
      </c>
      <c r="D19" s="123">
        <v>4</v>
      </c>
      <c r="E19" s="23" t="s">
        <v>12</v>
      </c>
      <c r="F19" s="23">
        <v>3</v>
      </c>
      <c r="G19" s="1"/>
      <c r="H19" s="66" t="s">
        <v>74</v>
      </c>
      <c r="I19" s="37">
        <v>0</v>
      </c>
      <c r="J19" s="37">
        <v>3</v>
      </c>
      <c r="K19" s="40">
        <v>1</v>
      </c>
      <c r="L19" s="35">
        <v>11</v>
      </c>
      <c r="M19" s="17"/>
      <c r="Q19" s="51"/>
      <c r="R19" s="51"/>
      <c r="S19" s="51"/>
      <c r="T19" s="51"/>
      <c r="Y19" s="17">
        <v>2</v>
      </c>
      <c r="Z19" s="17">
        <v>0</v>
      </c>
      <c r="AA19" s="17">
        <v>2</v>
      </c>
      <c r="AB19" s="17">
        <f>I19+K19</f>
        <v>1</v>
      </c>
      <c r="AC19" s="19">
        <f t="shared" si="0"/>
        <v>0.5</v>
      </c>
      <c r="AD19" s="17">
        <f>J19+L19</f>
        <v>14</v>
      </c>
      <c r="AE19" s="19">
        <f t="shared" si="1"/>
        <v>7</v>
      </c>
      <c r="AF19" s="17">
        <f t="shared" si="2"/>
        <v>-13</v>
      </c>
    </row>
    <row r="20" spans="1:32" x14ac:dyDescent="0.25">
      <c r="A20" s="1"/>
      <c r="B20" s="14">
        <v>13</v>
      </c>
      <c r="C20" s="123" t="s">
        <v>76</v>
      </c>
      <c r="D20" s="123">
        <v>3</v>
      </c>
      <c r="E20" s="23" t="s">
        <v>234</v>
      </c>
      <c r="F20" s="23">
        <v>0</v>
      </c>
      <c r="G20" s="1"/>
      <c r="H20" s="66" t="s">
        <v>101</v>
      </c>
      <c r="I20" s="37">
        <v>1</v>
      </c>
      <c r="J20" s="37">
        <v>7</v>
      </c>
      <c r="K20" s="40">
        <v>1</v>
      </c>
      <c r="L20" s="35">
        <v>4</v>
      </c>
      <c r="M20" s="17"/>
      <c r="Q20" s="51"/>
      <c r="R20" s="51"/>
      <c r="S20" s="51"/>
      <c r="T20" s="51"/>
      <c r="Y20" s="17">
        <v>2</v>
      </c>
      <c r="Z20" s="17">
        <v>0</v>
      </c>
      <c r="AA20" s="17">
        <v>2</v>
      </c>
      <c r="AB20" s="17">
        <f>I20+K20</f>
        <v>2</v>
      </c>
      <c r="AC20" s="19">
        <f t="shared" si="0"/>
        <v>1</v>
      </c>
      <c r="AD20" s="17">
        <f>J20+L20</f>
        <v>11</v>
      </c>
      <c r="AE20" s="19">
        <f t="shared" si="1"/>
        <v>5.5</v>
      </c>
      <c r="AF20" s="17">
        <f t="shared" si="2"/>
        <v>-9</v>
      </c>
    </row>
    <row r="21" spans="1:32" x14ac:dyDescent="0.25">
      <c r="A21" s="1"/>
      <c r="B21" s="14">
        <v>14</v>
      </c>
      <c r="C21" s="123" t="s">
        <v>18</v>
      </c>
      <c r="D21" s="123">
        <v>4</v>
      </c>
      <c r="E21" s="23" t="s">
        <v>108</v>
      </c>
      <c r="F21" s="23">
        <v>2</v>
      </c>
      <c r="G21" s="1"/>
      <c r="H21" s="66" t="s">
        <v>12</v>
      </c>
      <c r="I21" s="37">
        <v>1</v>
      </c>
      <c r="J21" s="37">
        <v>12</v>
      </c>
      <c r="K21" s="40">
        <v>3</v>
      </c>
      <c r="L21" s="35">
        <v>4</v>
      </c>
      <c r="M21" s="17"/>
      <c r="Q21" s="51"/>
      <c r="R21" s="51"/>
      <c r="S21" s="51"/>
      <c r="T21" s="51"/>
      <c r="Y21" s="17">
        <v>2</v>
      </c>
      <c r="Z21" s="17">
        <v>0</v>
      </c>
      <c r="AA21" s="17">
        <v>2</v>
      </c>
      <c r="AB21" s="17">
        <f>I21+K21</f>
        <v>4</v>
      </c>
      <c r="AC21" s="19">
        <f t="shared" si="0"/>
        <v>2</v>
      </c>
      <c r="AD21" s="17">
        <f>J21+L21</f>
        <v>16</v>
      </c>
      <c r="AE21" s="19">
        <f t="shared" si="1"/>
        <v>8</v>
      </c>
      <c r="AF21" s="17">
        <f t="shared" si="2"/>
        <v>-12</v>
      </c>
    </row>
    <row r="22" spans="1:32" x14ac:dyDescent="0.25">
      <c r="A22" s="1"/>
      <c r="B22" s="14">
        <v>15</v>
      </c>
      <c r="C22" s="123" t="s">
        <v>162</v>
      </c>
      <c r="D22" s="123">
        <v>21</v>
      </c>
      <c r="E22" s="23" t="s">
        <v>42</v>
      </c>
      <c r="F22" s="23">
        <v>5</v>
      </c>
      <c r="G22" s="1"/>
      <c r="N22" s="17"/>
      <c r="O22" s="17"/>
      <c r="Y22" s="17"/>
      <c r="Z22" s="17"/>
      <c r="AA22" s="17"/>
      <c r="AB22" s="17"/>
      <c r="AC22" s="19"/>
      <c r="AD22" s="17"/>
      <c r="AE22" s="19"/>
      <c r="AF22" s="17"/>
    </row>
    <row r="23" spans="1:32" x14ac:dyDescent="0.25">
      <c r="A23" s="1"/>
      <c r="B23" s="14">
        <v>16</v>
      </c>
      <c r="C23" s="123" t="s">
        <v>236</v>
      </c>
      <c r="D23" s="123">
        <v>2</v>
      </c>
      <c r="E23" s="23" t="s">
        <v>106</v>
      </c>
      <c r="F23" s="23">
        <v>1</v>
      </c>
      <c r="G23" s="1"/>
      <c r="N23" s="17"/>
      <c r="O23" s="17"/>
      <c r="AB23" s="17"/>
      <c r="AC23" s="17"/>
      <c r="AD23" s="17"/>
      <c r="AE23" s="19"/>
      <c r="AF23" s="17"/>
    </row>
    <row r="24" spans="1:32" x14ac:dyDescent="0.25">
      <c r="A24" s="3"/>
      <c r="B24" s="1"/>
      <c r="C24" s="1"/>
      <c r="D24" s="1"/>
      <c r="E24" s="1"/>
      <c r="F24" s="1"/>
      <c r="G24" s="1"/>
      <c r="N24" s="17"/>
      <c r="O24" s="17"/>
    </row>
    <row r="25" spans="1:32" x14ac:dyDescent="0.25">
      <c r="A25" s="2"/>
      <c r="B25" s="1"/>
      <c r="C25" s="1"/>
      <c r="D25" s="1"/>
      <c r="E25" s="1"/>
      <c r="F25" s="1"/>
      <c r="G25" s="1"/>
      <c r="N25" s="17"/>
      <c r="O25" s="17"/>
      <c r="AB25" s="17"/>
      <c r="AC25" s="19"/>
      <c r="AD25" s="17"/>
      <c r="AE25" s="19"/>
      <c r="AF25" s="1"/>
    </row>
    <row r="26" spans="1:32" x14ac:dyDescent="0.25">
      <c r="A26" s="3" t="s">
        <v>32</v>
      </c>
      <c r="B26" s="15" t="s">
        <v>3</v>
      </c>
      <c r="C26" s="15" t="s">
        <v>99</v>
      </c>
      <c r="D26" s="15"/>
      <c r="E26" s="15" t="s">
        <v>98</v>
      </c>
      <c r="F26" s="15"/>
      <c r="G26" s="1"/>
      <c r="N26" s="17"/>
      <c r="O26" s="17"/>
      <c r="AC26" s="19"/>
      <c r="AD26" s="17"/>
      <c r="AE26" s="19"/>
      <c r="AF26" s="1"/>
    </row>
    <row r="27" spans="1:32" x14ac:dyDescent="0.25">
      <c r="A27" s="2" t="s">
        <v>31</v>
      </c>
      <c r="B27" s="14">
        <v>17</v>
      </c>
      <c r="C27" s="123" t="s">
        <v>439</v>
      </c>
      <c r="D27" s="123">
        <v>8</v>
      </c>
      <c r="E27" s="23" t="s">
        <v>1</v>
      </c>
      <c r="F27" s="23">
        <v>2</v>
      </c>
      <c r="G27" s="1"/>
      <c r="N27" s="17"/>
      <c r="O27" s="17"/>
      <c r="AC27" s="19"/>
      <c r="AD27" s="17"/>
      <c r="AE27" s="19"/>
      <c r="AF27" s="1"/>
    </row>
    <row r="28" spans="1:32" x14ac:dyDescent="0.25">
      <c r="A28" s="1" t="s">
        <v>76</v>
      </c>
      <c r="B28" s="14">
        <v>18</v>
      </c>
      <c r="C28" s="123" t="s">
        <v>123</v>
      </c>
      <c r="D28" s="123">
        <v>5</v>
      </c>
      <c r="E28" s="23" t="s">
        <v>103</v>
      </c>
      <c r="F28" s="23">
        <v>0</v>
      </c>
      <c r="G28" s="1"/>
      <c r="O28" s="17"/>
      <c r="AC28" s="19"/>
      <c r="AD28" s="17"/>
      <c r="AE28" s="19"/>
      <c r="AF28" s="1"/>
    </row>
    <row r="29" spans="1:32" x14ac:dyDescent="0.25">
      <c r="A29" s="1"/>
      <c r="B29" s="14">
        <v>19</v>
      </c>
      <c r="C29" s="123" t="s">
        <v>102</v>
      </c>
      <c r="D29" s="123">
        <v>2</v>
      </c>
      <c r="E29" s="23" t="s">
        <v>252</v>
      </c>
      <c r="F29" s="23">
        <v>1</v>
      </c>
      <c r="G29" s="1"/>
      <c r="O29" s="17"/>
      <c r="AC29" s="19"/>
      <c r="AD29" s="17"/>
      <c r="AE29" s="19"/>
      <c r="AF29" s="1"/>
    </row>
    <row r="30" spans="1:32" x14ac:dyDescent="0.25">
      <c r="A30" s="1"/>
      <c r="B30" s="14">
        <v>20</v>
      </c>
      <c r="C30" s="123" t="s">
        <v>108</v>
      </c>
      <c r="D30" s="123">
        <v>11</v>
      </c>
      <c r="E30" s="23" t="s">
        <v>234</v>
      </c>
      <c r="F30" s="23">
        <v>4</v>
      </c>
      <c r="G30" s="1"/>
      <c r="O30" s="17"/>
      <c r="AC30" s="19"/>
      <c r="AD30" s="17"/>
      <c r="AE30" s="19"/>
      <c r="AF30" s="1"/>
    </row>
    <row r="31" spans="1:32" x14ac:dyDescent="0.25">
      <c r="A31" s="1"/>
      <c r="B31" s="14">
        <v>21</v>
      </c>
      <c r="C31" s="123" t="s">
        <v>106</v>
      </c>
      <c r="D31" s="123">
        <v>8</v>
      </c>
      <c r="E31" s="23" t="s">
        <v>42</v>
      </c>
      <c r="F31" s="23">
        <v>2</v>
      </c>
      <c r="G31" s="1"/>
      <c r="O31" s="17"/>
      <c r="AC31" s="19"/>
      <c r="AD31" s="17"/>
      <c r="AE31" s="19"/>
      <c r="AF31" s="1"/>
    </row>
    <row r="32" spans="1:32" x14ac:dyDescent="0.25">
      <c r="A32" s="1"/>
      <c r="B32" s="14">
        <v>22</v>
      </c>
      <c r="C32" s="123" t="s">
        <v>58</v>
      </c>
      <c r="D32" s="123">
        <v>5</v>
      </c>
      <c r="E32" s="23" t="s">
        <v>18</v>
      </c>
      <c r="F32" s="23">
        <v>3</v>
      </c>
      <c r="G32" s="1"/>
      <c r="O32" s="17"/>
      <c r="AC32" s="19"/>
      <c r="AD32" s="17"/>
      <c r="AE32" s="19"/>
      <c r="AF32" s="1"/>
    </row>
    <row r="33" spans="1:32" x14ac:dyDescent="0.25">
      <c r="A33" s="1"/>
      <c r="B33" s="14">
        <v>23</v>
      </c>
      <c r="C33" s="123" t="s">
        <v>162</v>
      </c>
      <c r="D33" s="123">
        <v>4</v>
      </c>
      <c r="E33" s="23" t="s">
        <v>236</v>
      </c>
      <c r="F33" s="23">
        <v>1</v>
      </c>
      <c r="G33" s="1"/>
      <c r="O33" s="17"/>
      <c r="AC33" s="19"/>
      <c r="AD33" s="17"/>
      <c r="AE33" s="19"/>
      <c r="AF33" s="1"/>
    </row>
    <row r="34" spans="1:32" x14ac:dyDescent="0.25">
      <c r="A34" s="1"/>
      <c r="B34" s="1"/>
      <c r="C34" s="17"/>
      <c r="D34" s="17"/>
      <c r="E34" s="17"/>
      <c r="F34" s="17"/>
      <c r="G34" s="1"/>
      <c r="O34" s="1"/>
      <c r="AC34" s="19"/>
      <c r="AD34" s="17"/>
      <c r="AE34" s="19"/>
      <c r="AF34" s="1"/>
    </row>
    <row r="35" spans="1:32" x14ac:dyDescent="0.25">
      <c r="A35" s="1"/>
      <c r="B35" s="1"/>
      <c r="C35" s="1"/>
      <c r="D35" s="1"/>
      <c r="E35" s="1"/>
      <c r="F35" s="1"/>
      <c r="G35" s="1"/>
      <c r="AC35" s="19"/>
      <c r="AD35" s="17"/>
      <c r="AE35" s="19"/>
      <c r="AF35" s="1"/>
    </row>
    <row r="36" spans="1:32" x14ac:dyDescent="0.25">
      <c r="A36" s="3" t="s">
        <v>34</v>
      </c>
      <c r="B36" s="15" t="s">
        <v>3</v>
      </c>
      <c r="C36" s="15" t="s">
        <v>99</v>
      </c>
      <c r="D36" s="15"/>
      <c r="E36" s="15" t="s">
        <v>98</v>
      </c>
      <c r="F36" s="15"/>
      <c r="G36" s="1"/>
      <c r="AD36" s="17"/>
      <c r="AE36" s="19"/>
      <c r="AF36" s="1"/>
    </row>
    <row r="37" spans="1:32" x14ac:dyDescent="0.25">
      <c r="A37" s="1" t="s">
        <v>31</v>
      </c>
      <c r="B37" s="14">
        <v>24</v>
      </c>
      <c r="C37" s="123" t="s">
        <v>123</v>
      </c>
      <c r="D37" s="123">
        <v>4</v>
      </c>
      <c r="E37" s="23" t="s">
        <v>250</v>
      </c>
      <c r="F37" s="23">
        <v>2</v>
      </c>
      <c r="G37" s="1"/>
      <c r="AD37" s="17"/>
      <c r="AE37" s="19"/>
      <c r="AF37" s="1"/>
    </row>
    <row r="38" spans="1:32" x14ac:dyDescent="0.25">
      <c r="A38" s="1" t="s">
        <v>162</v>
      </c>
      <c r="B38" s="14">
        <v>25</v>
      </c>
      <c r="C38" s="123" t="s">
        <v>106</v>
      </c>
      <c r="D38" s="123">
        <v>5</v>
      </c>
      <c r="E38" s="23" t="s">
        <v>108</v>
      </c>
      <c r="F38" s="23">
        <v>2</v>
      </c>
      <c r="G38" s="1"/>
      <c r="AD38" s="17"/>
      <c r="AE38" s="19"/>
      <c r="AF38" s="1"/>
    </row>
    <row r="39" spans="1:32" x14ac:dyDescent="0.25">
      <c r="A39" s="1" t="s">
        <v>102</v>
      </c>
      <c r="B39" s="14">
        <v>26</v>
      </c>
      <c r="C39" s="123" t="s">
        <v>18</v>
      </c>
      <c r="D39" s="123">
        <v>3</v>
      </c>
      <c r="E39" s="23" t="s">
        <v>236</v>
      </c>
      <c r="F39" s="23">
        <v>2</v>
      </c>
      <c r="G39" s="1"/>
      <c r="AD39" s="17"/>
      <c r="AE39" s="19"/>
      <c r="AF39" s="1"/>
    </row>
    <row r="40" spans="1:32" x14ac:dyDescent="0.25">
      <c r="B40" s="14">
        <v>27</v>
      </c>
      <c r="C40" s="123" t="s">
        <v>58</v>
      </c>
      <c r="D40" s="123">
        <v>3</v>
      </c>
      <c r="E40" s="23" t="s">
        <v>76</v>
      </c>
      <c r="F40" s="23">
        <v>2</v>
      </c>
      <c r="G40" s="1"/>
      <c r="AD40" s="17"/>
      <c r="AE40" s="19"/>
      <c r="AF40" s="1"/>
    </row>
    <row r="41" spans="1:32" x14ac:dyDescent="0.25">
      <c r="A41" s="4"/>
      <c r="B41" s="1"/>
      <c r="C41" s="1"/>
      <c r="D41" s="1"/>
      <c r="E41" s="1"/>
      <c r="F41" s="1"/>
      <c r="G41" s="1"/>
      <c r="AD41" s="17"/>
      <c r="AE41" s="19"/>
      <c r="AF41" s="1"/>
    </row>
    <row r="42" spans="1:32" x14ac:dyDescent="0.25">
      <c r="A42" s="1"/>
      <c r="B42" s="1"/>
      <c r="C42" s="1"/>
      <c r="D42" s="1"/>
      <c r="E42" s="1"/>
      <c r="F42" s="1"/>
      <c r="G42" s="1"/>
      <c r="AD42" s="17"/>
      <c r="AE42" s="19"/>
      <c r="AF42" s="1"/>
    </row>
    <row r="43" spans="1:32" x14ac:dyDescent="0.25">
      <c r="A43" s="3" t="s">
        <v>35</v>
      </c>
      <c r="B43" s="15" t="s">
        <v>3</v>
      </c>
      <c r="C43" s="15" t="s">
        <v>99</v>
      </c>
      <c r="D43" s="15"/>
      <c r="E43" s="15" t="s">
        <v>98</v>
      </c>
      <c r="F43" s="15"/>
      <c r="G43" s="1"/>
      <c r="AD43" s="17"/>
      <c r="AE43" s="19"/>
      <c r="AF43" s="1"/>
    </row>
    <row r="44" spans="1:32" x14ac:dyDescent="0.25">
      <c r="A44" s="1" t="s">
        <v>29</v>
      </c>
      <c r="B44" s="14">
        <v>28</v>
      </c>
      <c r="C44" s="123" t="s">
        <v>123</v>
      </c>
      <c r="D44" s="123">
        <v>8</v>
      </c>
      <c r="E44" s="23" t="s">
        <v>102</v>
      </c>
      <c r="F44" s="23">
        <v>2</v>
      </c>
      <c r="G44" s="1"/>
      <c r="AE44" s="19"/>
      <c r="AF44" s="1"/>
    </row>
    <row r="45" spans="1:32" x14ac:dyDescent="0.25">
      <c r="A45" s="2" t="s">
        <v>106</v>
      </c>
      <c r="B45" s="14">
        <v>29</v>
      </c>
      <c r="C45" s="123" t="s">
        <v>76</v>
      </c>
      <c r="D45" s="123">
        <v>2</v>
      </c>
      <c r="E45" s="23" t="s">
        <v>18</v>
      </c>
      <c r="F45" s="23">
        <v>1</v>
      </c>
      <c r="G45" s="1"/>
      <c r="U45" s="51"/>
      <c r="AE45" s="19"/>
      <c r="AF45" s="1"/>
    </row>
    <row r="46" spans="1:32" x14ac:dyDescent="0.25">
      <c r="A46" s="3"/>
      <c r="B46" s="14">
        <v>30</v>
      </c>
      <c r="C46" s="123" t="s">
        <v>58</v>
      </c>
      <c r="D46" s="123">
        <v>4</v>
      </c>
      <c r="E46" s="23" t="s">
        <v>162</v>
      </c>
      <c r="F46" s="23">
        <v>3</v>
      </c>
      <c r="G46" s="1"/>
      <c r="U46" s="51"/>
      <c r="AE46" s="19"/>
      <c r="AF46" s="1"/>
    </row>
    <row r="47" spans="1:32" x14ac:dyDescent="0.25">
      <c r="A47" s="1"/>
      <c r="B47" s="1"/>
      <c r="C47" s="17"/>
      <c r="D47" s="17"/>
      <c r="E47" s="17"/>
      <c r="F47" s="17"/>
      <c r="G47" s="1"/>
      <c r="U47" s="51"/>
      <c r="AE47" s="19"/>
      <c r="AF47" s="1"/>
    </row>
    <row r="48" spans="1:32" x14ac:dyDescent="0.25">
      <c r="A48" s="1"/>
      <c r="B48" s="1"/>
      <c r="C48" s="1"/>
      <c r="D48" s="1"/>
      <c r="E48" s="1"/>
      <c r="F48" s="1"/>
      <c r="G48" s="1"/>
      <c r="U48" s="51"/>
      <c r="AE48" s="19"/>
      <c r="AF48" s="1"/>
    </row>
    <row r="49" spans="1:21" x14ac:dyDescent="0.25">
      <c r="A49" s="3" t="s">
        <v>37</v>
      </c>
      <c r="B49" s="15" t="s">
        <v>3</v>
      </c>
      <c r="C49" s="15" t="s">
        <v>99</v>
      </c>
      <c r="D49" s="15"/>
      <c r="E49" s="15" t="s">
        <v>98</v>
      </c>
      <c r="F49" s="15"/>
      <c r="G49" s="1"/>
      <c r="U49" s="51"/>
    </row>
    <row r="50" spans="1:21" x14ac:dyDescent="0.25">
      <c r="A50" s="1"/>
      <c r="B50" s="14">
        <v>31</v>
      </c>
      <c r="C50" s="123" t="s">
        <v>76</v>
      </c>
      <c r="D50" s="123">
        <v>3</v>
      </c>
      <c r="E50" s="23" t="s">
        <v>162</v>
      </c>
      <c r="F50" s="23">
        <v>0</v>
      </c>
      <c r="G50" s="1"/>
    </row>
    <row r="51" spans="1:21" x14ac:dyDescent="0.25">
      <c r="A51" s="1"/>
      <c r="B51" s="14">
        <v>32</v>
      </c>
      <c r="C51" s="123" t="s">
        <v>106</v>
      </c>
      <c r="D51" s="123">
        <v>5</v>
      </c>
      <c r="E51" s="23" t="s">
        <v>58</v>
      </c>
      <c r="F51" s="23">
        <v>1</v>
      </c>
      <c r="G51" s="1"/>
    </row>
    <row r="52" spans="1:21" x14ac:dyDescent="0.25">
      <c r="B52" s="1"/>
      <c r="C52" s="1"/>
      <c r="D52" s="1"/>
      <c r="E52" s="1"/>
      <c r="F52" s="1"/>
      <c r="G52" s="1"/>
    </row>
    <row r="53" spans="1:21" x14ac:dyDescent="0.25">
      <c r="A53" s="1"/>
      <c r="B53" s="1"/>
      <c r="C53" s="1"/>
      <c r="D53" s="1"/>
      <c r="E53" s="1"/>
      <c r="F53" s="1"/>
      <c r="G53" s="1"/>
    </row>
    <row r="54" spans="1:21" x14ac:dyDescent="0.25">
      <c r="A54" s="3" t="s">
        <v>41</v>
      </c>
      <c r="B54" s="15" t="s">
        <v>3</v>
      </c>
      <c r="C54" s="15" t="s">
        <v>99</v>
      </c>
      <c r="D54" s="15"/>
      <c r="E54" s="15" t="s">
        <v>98</v>
      </c>
      <c r="F54" s="15"/>
      <c r="G54" s="1"/>
    </row>
    <row r="55" spans="1:21" x14ac:dyDescent="0.25">
      <c r="A55" s="1" t="s">
        <v>31</v>
      </c>
      <c r="B55" s="14">
        <v>33</v>
      </c>
      <c r="C55" s="123" t="s">
        <v>58</v>
      </c>
      <c r="D55" s="123">
        <v>2</v>
      </c>
      <c r="E55" s="23" t="s">
        <v>123</v>
      </c>
      <c r="F55" s="23">
        <v>0</v>
      </c>
      <c r="G55" s="1"/>
    </row>
    <row r="56" spans="1:21" x14ac:dyDescent="0.25">
      <c r="A56" s="1"/>
      <c r="B56" s="14">
        <v>34</v>
      </c>
      <c r="C56" s="123" t="s">
        <v>106</v>
      </c>
      <c r="D56" s="123">
        <v>11</v>
      </c>
      <c r="E56" s="23" t="s">
        <v>76</v>
      </c>
      <c r="F56" s="23">
        <v>6</v>
      </c>
      <c r="G56" s="1"/>
    </row>
    <row r="57" spans="1:21" x14ac:dyDescent="0.25">
      <c r="A57" s="1"/>
      <c r="B57" s="1"/>
      <c r="C57" s="1"/>
      <c r="D57" s="1"/>
      <c r="E57" s="1"/>
      <c r="F57" s="1"/>
      <c r="G57" s="1"/>
    </row>
    <row r="58" spans="1:21" x14ac:dyDescent="0.25">
      <c r="A58" s="1"/>
      <c r="B58" s="1"/>
      <c r="C58" s="1"/>
      <c r="D58" s="1"/>
      <c r="E58" s="1"/>
      <c r="F58" s="1"/>
      <c r="G58" s="1"/>
    </row>
    <row r="59" spans="1:21" x14ac:dyDescent="0.25">
      <c r="A59" s="3" t="s">
        <v>78</v>
      </c>
      <c r="B59" s="15" t="s">
        <v>3</v>
      </c>
      <c r="C59" s="15" t="s">
        <v>99</v>
      </c>
      <c r="D59" s="15"/>
      <c r="E59" s="15" t="s">
        <v>98</v>
      </c>
      <c r="F59" s="15"/>
      <c r="G59" s="1"/>
    </row>
    <row r="60" spans="1:21" x14ac:dyDescent="0.25">
      <c r="B60" s="14">
        <v>35</v>
      </c>
      <c r="C60" s="124" t="s">
        <v>58</v>
      </c>
      <c r="D60" s="124">
        <v>4</v>
      </c>
      <c r="E60" s="14" t="s">
        <v>106</v>
      </c>
      <c r="F60" s="14">
        <v>3</v>
      </c>
      <c r="G60" s="1"/>
    </row>
    <row r="61" spans="1:21" x14ac:dyDescent="0.25">
      <c r="A61" s="1"/>
      <c r="G61" s="1"/>
    </row>
    <row r="62" spans="1:21" ht="18.75" x14ac:dyDescent="0.3">
      <c r="B62" s="26" t="s">
        <v>240</v>
      </c>
      <c r="G62" s="1"/>
    </row>
    <row r="63" spans="1:21" x14ac:dyDescent="0.25">
      <c r="G63" s="1"/>
    </row>
    <row r="64" spans="1:21" x14ac:dyDescent="0.25">
      <c r="G64" s="1"/>
    </row>
    <row r="65" spans="7:32" x14ac:dyDescent="0.25">
      <c r="G65" s="1"/>
    </row>
    <row r="66" spans="7:32" x14ac:dyDescent="0.25">
      <c r="G66" s="1"/>
    </row>
    <row r="67" spans="7:32" x14ac:dyDescent="0.25">
      <c r="Z67" s="17"/>
      <c r="AA67" s="17"/>
      <c r="AB67" s="17"/>
      <c r="AC67" s="19"/>
      <c r="AD67" s="17"/>
      <c r="AE67" s="19"/>
      <c r="AF67" s="1"/>
    </row>
    <row r="69" spans="7:32" ht="27.75" customHeight="1" x14ac:dyDescent="0.25"/>
  </sheetData>
  <sortState xmlns:xlrd2="http://schemas.microsoft.com/office/spreadsheetml/2017/richdata2" ref="H8:AG21">
    <sortCondition ref="AG8:AG21"/>
  </sortState>
  <phoneticPr fontId="2" type="noConversion"/>
  <printOptions horizontalCentered="1"/>
  <pageMargins left="0.70866141732283472" right="0.70866141732283472" top="0.74803149606299213" bottom="0.74803149606299213" header="0.31496062992125984" footer="0.31496062992125984"/>
  <pageSetup scale="55" orientation="landscape"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D71F6-C060-4434-AE0F-6444C048A6EC}">
  <sheetPr>
    <pageSetUpPr fitToPage="1"/>
  </sheetPr>
  <dimension ref="A2:AG66"/>
  <sheetViews>
    <sheetView showGridLines="0" workbookViewId="0"/>
  </sheetViews>
  <sheetFormatPr defaultRowHeight="15" x14ac:dyDescent="0.25"/>
  <cols>
    <col min="1" max="1" width="18.140625" customWidth="1"/>
    <col min="2" max="2" width="7.85546875" customWidth="1"/>
    <col min="3" max="3" width="21.28515625" customWidth="1"/>
    <col min="4" max="4" width="5.5703125" customWidth="1"/>
    <col min="5" max="5" width="21.5703125" customWidth="1"/>
    <col min="6" max="6" width="5" customWidth="1"/>
    <col min="7" max="7" width="4.42578125" customWidth="1"/>
    <col min="8" max="8" width="21.7109375" customWidth="1"/>
    <col min="9" max="24" width="3" customWidth="1"/>
    <col min="25" max="25" width="3.7109375" customWidth="1"/>
    <col min="26" max="26" width="7.140625" bestFit="1" customWidth="1"/>
    <col min="27" max="27" width="5.28515625" bestFit="1" customWidth="1"/>
    <col min="28" max="28" width="4.7109375" bestFit="1" customWidth="1"/>
    <col min="29" max="29" width="3.140625" bestFit="1" customWidth="1"/>
    <col min="30" max="30" width="6.85546875" bestFit="1" customWidth="1"/>
    <col min="31" max="31" width="3.42578125" bestFit="1" customWidth="1"/>
    <col min="32" max="32" width="7.140625" bestFit="1" customWidth="1"/>
    <col min="33" max="33" width="8.140625" bestFit="1" customWidth="1"/>
  </cols>
  <sheetData>
    <row r="2" spans="1:33" ht="18.75" x14ac:dyDescent="0.3">
      <c r="A2" s="1"/>
      <c r="B2" s="1"/>
      <c r="C2" s="1"/>
      <c r="D2" s="10" t="s">
        <v>503</v>
      </c>
      <c r="F2" s="1"/>
      <c r="G2" s="1"/>
      <c r="H2" s="1"/>
      <c r="I2" s="17"/>
      <c r="J2" s="17"/>
      <c r="K2" s="17"/>
      <c r="L2" s="19"/>
      <c r="M2" s="17"/>
      <c r="N2" s="19"/>
      <c r="O2" s="1"/>
    </row>
    <row r="3" spans="1:33" x14ac:dyDescent="0.25">
      <c r="A3" s="1"/>
      <c r="B3" s="1"/>
      <c r="C3" s="1"/>
      <c r="D3" s="1"/>
      <c r="E3" s="1"/>
      <c r="F3" s="1"/>
      <c r="G3" s="1"/>
      <c r="H3" s="1"/>
      <c r="I3" s="17"/>
      <c r="J3" s="17"/>
      <c r="K3" s="17"/>
      <c r="L3" s="19"/>
      <c r="M3" s="17"/>
      <c r="N3" s="19"/>
      <c r="Z3" s="53" t="s">
        <v>244</v>
      </c>
      <c r="AA3" s="18" t="s">
        <v>115</v>
      </c>
      <c r="AB3" s="18" t="s">
        <v>112</v>
      </c>
      <c r="AC3" s="18" t="s">
        <v>113</v>
      </c>
      <c r="AD3" s="20" t="s">
        <v>117</v>
      </c>
      <c r="AE3" s="18" t="s">
        <v>114</v>
      </c>
      <c r="AF3" s="20" t="s">
        <v>116</v>
      </c>
      <c r="AG3" s="18" t="s">
        <v>118</v>
      </c>
    </row>
    <row r="4" spans="1:33" x14ac:dyDescent="0.25">
      <c r="A4" s="3" t="s">
        <v>28</v>
      </c>
      <c r="B4" s="15" t="s">
        <v>3</v>
      </c>
      <c r="C4" s="15" t="s">
        <v>99</v>
      </c>
      <c r="D4" s="15"/>
      <c r="E4" s="15" t="s">
        <v>98</v>
      </c>
      <c r="F4" s="15"/>
      <c r="G4" s="1"/>
      <c r="H4" s="54" t="s">
        <v>18</v>
      </c>
      <c r="I4" s="35">
        <v>1</v>
      </c>
      <c r="J4" s="35">
        <v>2</v>
      </c>
      <c r="K4" s="30">
        <v>5</v>
      </c>
      <c r="L4" s="39">
        <v>4</v>
      </c>
      <c r="M4" s="30">
        <v>4</v>
      </c>
      <c r="N4" s="39">
        <v>2</v>
      </c>
      <c r="O4" s="44" t="s">
        <v>243</v>
      </c>
      <c r="P4" s="45"/>
      <c r="Q4" s="30">
        <v>4</v>
      </c>
      <c r="R4" s="39">
        <v>2</v>
      </c>
      <c r="S4" s="30">
        <v>12</v>
      </c>
      <c r="T4" s="30">
        <v>9</v>
      </c>
      <c r="U4" s="38">
        <v>5</v>
      </c>
      <c r="V4" s="39">
        <v>1</v>
      </c>
      <c r="W4" s="30">
        <v>8</v>
      </c>
      <c r="X4" s="30">
        <v>4</v>
      </c>
      <c r="Y4" s="1"/>
      <c r="Z4" s="17">
        <v>7</v>
      </c>
      <c r="AA4" s="17">
        <v>6</v>
      </c>
      <c r="AB4" s="17">
        <v>1</v>
      </c>
      <c r="AC4" s="17">
        <f>I4+K4+M4+Q4+S4+U4+W4</f>
        <v>39</v>
      </c>
      <c r="AD4" s="19">
        <f t="shared" ref="AD4:AD22" si="0">AC4/Z4</f>
        <v>5.5714285714285712</v>
      </c>
      <c r="AE4" s="17">
        <f>J4+L4+N4+R4+T4+V4+X4</f>
        <v>24</v>
      </c>
      <c r="AF4" s="19">
        <f t="shared" ref="AF4:AF22" si="1">AE4/Z4</f>
        <v>3.4285714285714284</v>
      </c>
      <c r="AG4" s="17">
        <f>AC4-AE4</f>
        <v>15</v>
      </c>
    </row>
    <row r="5" spans="1:33" x14ac:dyDescent="0.25">
      <c r="A5" s="4" t="s">
        <v>31</v>
      </c>
      <c r="B5" s="14">
        <v>1</v>
      </c>
      <c r="C5" s="123" t="s">
        <v>236</v>
      </c>
      <c r="D5" s="123">
        <v>2</v>
      </c>
      <c r="E5" s="23" t="s">
        <v>232</v>
      </c>
      <c r="F5" s="23">
        <v>0</v>
      </c>
      <c r="G5" s="1"/>
      <c r="H5" s="54" t="s">
        <v>108</v>
      </c>
      <c r="I5" s="30">
        <v>10</v>
      </c>
      <c r="J5" s="39">
        <v>0</v>
      </c>
      <c r="K5" s="30">
        <v>9</v>
      </c>
      <c r="L5" s="39">
        <v>4</v>
      </c>
      <c r="M5" s="30">
        <v>5</v>
      </c>
      <c r="N5" s="39">
        <v>0</v>
      </c>
      <c r="O5" s="44" t="s">
        <v>243</v>
      </c>
      <c r="P5" s="45"/>
      <c r="Q5" s="30">
        <v>5</v>
      </c>
      <c r="R5" s="39">
        <v>4</v>
      </c>
      <c r="S5" s="35">
        <v>9</v>
      </c>
      <c r="T5" s="35">
        <v>12</v>
      </c>
      <c r="U5" s="52">
        <v>10</v>
      </c>
      <c r="V5" s="50">
        <v>7</v>
      </c>
      <c r="W5" s="35">
        <v>4</v>
      </c>
      <c r="X5" s="35">
        <v>8</v>
      </c>
      <c r="Y5" s="1"/>
      <c r="Z5" s="17">
        <v>7</v>
      </c>
      <c r="AA5" s="17">
        <v>5</v>
      </c>
      <c r="AB5" s="17">
        <v>2</v>
      </c>
      <c r="AC5" s="17">
        <f>I5+K5+M5+Q5+S5+U5+W5</f>
        <v>52</v>
      </c>
      <c r="AD5" s="19">
        <f t="shared" si="0"/>
        <v>7.4285714285714288</v>
      </c>
      <c r="AE5" s="17">
        <f>J5+L5+N5+R5+T5+V5+X5</f>
        <v>35</v>
      </c>
      <c r="AF5" s="19">
        <f t="shared" si="1"/>
        <v>5</v>
      </c>
      <c r="AG5" s="17">
        <f t="shared" ref="AG5:AG17" si="2">AC5-AE5</f>
        <v>17</v>
      </c>
    </row>
    <row r="6" spans="1:33" x14ac:dyDescent="0.25">
      <c r="A6" s="1" t="s">
        <v>103</v>
      </c>
      <c r="B6" s="14">
        <v>2</v>
      </c>
      <c r="C6" s="123" t="s">
        <v>58</v>
      </c>
      <c r="D6" s="123">
        <v>3</v>
      </c>
      <c r="E6" s="23" t="s">
        <v>76</v>
      </c>
      <c r="F6" s="23">
        <v>2</v>
      </c>
      <c r="G6" s="1"/>
      <c r="H6" s="54" t="s">
        <v>236</v>
      </c>
      <c r="I6" s="30">
        <v>2</v>
      </c>
      <c r="J6" s="39">
        <v>0</v>
      </c>
      <c r="K6" s="30">
        <v>3</v>
      </c>
      <c r="L6" s="39">
        <v>2</v>
      </c>
      <c r="M6" s="30">
        <v>3</v>
      </c>
      <c r="N6" s="39">
        <v>2</v>
      </c>
      <c r="O6" s="35">
        <v>0</v>
      </c>
      <c r="P6" s="41">
        <v>9</v>
      </c>
      <c r="Q6" s="30">
        <v>4</v>
      </c>
      <c r="R6" s="39">
        <v>1</v>
      </c>
      <c r="S6" s="44" t="s">
        <v>243</v>
      </c>
      <c r="T6" s="36"/>
      <c r="U6" s="40">
        <v>7</v>
      </c>
      <c r="V6" s="35">
        <v>10</v>
      </c>
      <c r="Y6" s="1"/>
      <c r="Z6" s="17">
        <v>6</v>
      </c>
      <c r="AA6" s="17">
        <v>4</v>
      </c>
      <c r="AB6" s="17">
        <v>2</v>
      </c>
      <c r="AC6" s="17">
        <f>I6+K6+M6+O6+Q6+U6</f>
        <v>19</v>
      </c>
      <c r="AD6" s="19">
        <f t="shared" si="0"/>
        <v>3.1666666666666665</v>
      </c>
      <c r="AE6" s="17">
        <f>J6+L6+N6+P6+R6+V6</f>
        <v>24</v>
      </c>
      <c r="AF6" s="19">
        <f t="shared" si="1"/>
        <v>4</v>
      </c>
      <c r="AG6" s="17">
        <f t="shared" si="2"/>
        <v>-5</v>
      </c>
    </row>
    <row r="7" spans="1:33" x14ac:dyDescent="0.25">
      <c r="A7" s="1"/>
      <c r="B7" s="14">
        <v>3</v>
      </c>
      <c r="C7" s="123" t="s">
        <v>234</v>
      </c>
      <c r="D7" s="123">
        <v>3</v>
      </c>
      <c r="E7" s="17" t="s">
        <v>1</v>
      </c>
      <c r="F7" s="23">
        <v>0</v>
      </c>
      <c r="G7" s="1"/>
      <c r="H7" s="54" t="s">
        <v>58</v>
      </c>
      <c r="I7" s="30">
        <v>3</v>
      </c>
      <c r="J7" s="39">
        <v>2</v>
      </c>
      <c r="K7" s="30">
        <v>4</v>
      </c>
      <c r="L7" s="39">
        <v>3</v>
      </c>
      <c r="M7" s="44" t="s">
        <v>243</v>
      </c>
      <c r="N7" s="45"/>
      <c r="O7" s="30">
        <v>9</v>
      </c>
      <c r="P7" s="39">
        <v>0</v>
      </c>
      <c r="Q7" s="35">
        <v>4</v>
      </c>
      <c r="R7" s="41">
        <v>5</v>
      </c>
      <c r="S7" s="30">
        <v>6</v>
      </c>
      <c r="T7" s="30">
        <v>2</v>
      </c>
      <c r="U7" s="40">
        <v>1</v>
      </c>
      <c r="V7" s="35">
        <v>5</v>
      </c>
      <c r="Y7" s="1"/>
      <c r="Z7" s="17">
        <v>6</v>
      </c>
      <c r="AA7" s="17">
        <v>4</v>
      </c>
      <c r="AB7" s="17">
        <v>2</v>
      </c>
      <c r="AC7" s="17">
        <f>I7+K7+O7+Q7+S7+U7</f>
        <v>27</v>
      </c>
      <c r="AD7" s="19">
        <f t="shared" si="0"/>
        <v>4.5</v>
      </c>
      <c r="AE7" s="17">
        <f>J7+L7+P7+R7+T7+V7</f>
        <v>17</v>
      </c>
      <c r="AF7" s="19">
        <f t="shared" si="1"/>
        <v>2.8333333333333335</v>
      </c>
      <c r="AG7" s="17">
        <f t="shared" si="2"/>
        <v>10</v>
      </c>
    </row>
    <row r="8" spans="1:33" x14ac:dyDescent="0.25">
      <c r="A8" s="1"/>
      <c r="B8" s="14">
        <v>4</v>
      </c>
      <c r="C8" s="123" t="s">
        <v>101</v>
      </c>
      <c r="D8" s="123">
        <v>9</v>
      </c>
      <c r="E8" s="23" t="s">
        <v>110</v>
      </c>
      <c r="F8" s="23">
        <v>5</v>
      </c>
      <c r="G8" s="1"/>
      <c r="H8" s="54" t="s">
        <v>101</v>
      </c>
      <c r="I8" s="30">
        <v>9</v>
      </c>
      <c r="J8" s="39">
        <v>5</v>
      </c>
      <c r="K8" s="35">
        <v>1</v>
      </c>
      <c r="L8" s="41">
        <v>4</v>
      </c>
      <c r="M8" s="30">
        <v>6</v>
      </c>
      <c r="N8" s="39">
        <v>4</v>
      </c>
      <c r="O8" s="30">
        <v>5</v>
      </c>
      <c r="P8" s="39">
        <v>1</v>
      </c>
      <c r="Q8" s="44" t="s">
        <v>243</v>
      </c>
      <c r="R8" s="45"/>
      <c r="S8" s="35">
        <v>2</v>
      </c>
      <c r="T8" s="35">
        <v>6</v>
      </c>
      <c r="Y8" s="1"/>
      <c r="Z8" s="17">
        <v>5</v>
      </c>
      <c r="AA8" s="17">
        <v>3</v>
      </c>
      <c r="AB8" s="17">
        <v>2</v>
      </c>
      <c r="AC8" s="17">
        <f>I8+K8+M8+O8+S8</f>
        <v>23</v>
      </c>
      <c r="AD8" s="19">
        <f t="shared" si="0"/>
        <v>4.5999999999999996</v>
      </c>
      <c r="AE8" s="17">
        <f>J8+L8+N8+P8+T8</f>
        <v>20</v>
      </c>
      <c r="AF8" s="19">
        <f t="shared" si="1"/>
        <v>4</v>
      </c>
      <c r="AG8" s="17">
        <f t="shared" si="2"/>
        <v>3</v>
      </c>
    </row>
    <row r="9" spans="1:33" x14ac:dyDescent="0.25">
      <c r="A9" s="1"/>
      <c r="B9" s="14">
        <v>5</v>
      </c>
      <c r="C9" s="123" t="s">
        <v>59</v>
      </c>
      <c r="D9" s="123">
        <v>6</v>
      </c>
      <c r="E9" s="23" t="s">
        <v>74</v>
      </c>
      <c r="F9" s="23">
        <v>1</v>
      </c>
      <c r="G9" s="1"/>
      <c r="H9" s="54" t="s">
        <v>252</v>
      </c>
      <c r="I9" s="30">
        <v>6</v>
      </c>
      <c r="J9" s="39">
        <v>1</v>
      </c>
      <c r="K9" s="30">
        <v>4</v>
      </c>
      <c r="L9" s="39">
        <v>1</v>
      </c>
      <c r="M9" s="35">
        <v>2</v>
      </c>
      <c r="N9" s="41">
        <v>3</v>
      </c>
      <c r="O9" s="30">
        <v>4</v>
      </c>
      <c r="P9" s="39">
        <v>3</v>
      </c>
      <c r="Q9" s="35">
        <v>1</v>
      </c>
      <c r="R9" s="35">
        <v>4</v>
      </c>
      <c r="S9" s="1"/>
      <c r="T9" s="1"/>
      <c r="Y9" s="1"/>
      <c r="Z9" s="17">
        <v>5</v>
      </c>
      <c r="AA9" s="17">
        <v>3</v>
      </c>
      <c r="AB9" s="17">
        <v>2</v>
      </c>
      <c r="AC9" s="17">
        <f>I9+K9+M9+O9+Q9</f>
        <v>17</v>
      </c>
      <c r="AD9" s="19">
        <f t="shared" si="0"/>
        <v>3.4</v>
      </c>
      <c r="AE9" s="17">
        <f>J9+L9+N9+P9+R9</f>
        <v>12</v>
      </c>
      <c r="AF9" s="19">
        <f t="shared" si="1"/>
        <v>2.4</v>
      </c>
      <c r="AG9" s="17">
        <f t="shared" si="2"/>
        <v>5</v>
      </c>
    </row>
    <row r="10" spans="1:33" x14ac:dyDescent="0.25">
      <c r="A10" s="1"/>
      <c r="B10" s="14">
        <v>6</v>
      </c>
      <c r="C10" s="123" t="s">
        <v>162</v>
      </c>
      <c r="D10" s="123">
        <v>4</v>
      </c>
      <c r="E10" s="23" t="s">
        <v>102</v>
      </c>
      <c r="F10" s="23">
        <v>2</v>
      </c>
      <c r="G10" s="1"/>
      <c r="H10" s="54" t="s">
        <v>185</v>
      </c>
      <c r="I10" s="35">
        <v>0</v>
      </c>
      <c r="J10" s="41">
        <v>1</v>
      </c>
      <c r="K10" s="30">
        <v>2</v>
      </c>
      <c r="L10" s="39">
        <v>1</v>
      </c>
      <c r="M10" s="30">
        <v>1</v>
      </c>
      <c r="N10" s="39">
        <v>0</v>
      </c>
      <c r="O10" s="30">
        <v>3</v>
      </c>
      <c r="P10" s="39">
        <v>2</v>
      </c>
      <c r="Q10" s="35">
        <v>2</v>
      </c>
      <c r="R10" s="35">
        <v>4</v>
      </c>
      <c r="S10" s="1"/>
      <c r="T10" s="1"/>
      <c r="Y10" s="1"/>
      <c r="Z10" s="17">
        <v>5</v>
      </c>
      <c r="AA10" s="17">
        <v>3</v>
      </c>
      <c r="AB10" s="17">
        <v>2</v>
      </c>
      <c r="AC10" s="17">
        <f>I10+K10+M10+O10+Q10</f>
        <v>8</v>
      </c>
      <c r="AD10" s="19">
        <f t="shared" si="0"/>
        <v>1.6</v>
      </c>
      <c r="AE10" s="17">
        <f>J10+L10+N10+P10+R10</f>
        <v>8</v>
      </c>
      <c r="AF10" s="19">
        <f t="shared" si="1"/>
        <v>1.6</v>
      </c>
      <c r="AG10" s="17">
        <f t="shared" si="2"/>
        <v>0</v>
      </c>
    </row>
    <row r="11" spans="1:33" x14ac:dyDescent="0.25">
      <c r="A11" s="1"/>
      <c r="B11" s="14">
        <v>7</v>
      </c>
      <c r="C11" s="123" t="s">
        <v>233</v>
      </c>
      <c r="D11" s="123">
        <v>2</v>
      </c>
      <c r="E11" s="23" t="s">
        <v>18</v>
      </c>
      <c r="F11" s="23">
        <v>1</v>
      </c>
      <c r="G11" s="1"/>
      <c r="H11" s="54" t="s">
        <v>162</v>
      </c>
      <c r="I11" s="30">
        <v>4</v>
      </c>
      <c r="J11" s="39">
        <v>2</v>
      </c>
      <c r="K11" s="30">
        <v>4</v>
      </c>
      <c r="L11" s="39">
        <v>3</v>
      </c>
      <c r="M11" s="35">
        <v>0</v>
      </c>
      <c r="N11" s="41">
        <v>5</v>
      </c>
      <c r="O11" s="35">
        <v>3</v>
      </c>
      <c r="P11" s="35">
        <v>4</v>
      </c>
      <c r="Y11" s="1"/>
      <c r="Z11" s="17">
        <v>4</v>
      </c>
      <c r="AA11" s="17">
        <v>2</v>
      </c>
      <c r="AB11" s="17">
        <v>2</v>
      </c>
      <c r="AC11" s="17">
        <f>I11+K11+M11+O11</f>
        <v>11</v>
      </c>
      <c r="AD11" s="19">
        <f t="shared" si="0"/>
        <v>2.75</v>
      </c>
      <c r="AE11" s="17">
        <f>J11+L11+N11+P11</f>
        <v>14</v>
      </c>
      <c r="AF11" s="19">
        <f t="shared" si="1"/>
        <v>3.5</v>
      </c>
      <c r="AG11" s="17">
        <f t="shared" si="2"/>
        <v>-3</v>
      </c>
    </row>
    <row r="12" spans="1:33" x14ac:dyDescent="0.25">
      <c r="A12" s="1"/>
      <c r="B12" s="14">
        <v>8</v>
      </c>
      <c r="C12" s="123" t="s">
        <v>108</v>
      </c>
      <c r="D12" s="123">
        <v>10</v>
      </c>
      <c r="E12" s="23" t="s">
        <v>40</v>
      </c>
      <c r="F12" s="23">
        <v>0</v>
      </c>
      <c r="G12" s="1"/>
      <c r="H12" s="54" t="s">
        <v>12</v>
      </c>
      <c r="I12" s="30">
        <v>1</v>
      </c>
      <c r="J12" s="39">
        <v>0</v>
      </c>
      <c r="K12" s="35">
        <v>4</v>
      </c>
      <c r="L12" s="41">
        <v>9</v>
      </c>
      <c r="M12" s="30">
        <v>4</v>
      </c>
      <c r="N12" s="39">
        <v>3</v>
      </c>
      <c r="O12" s="35">
        <v>1</v>
      </c>
      <c r="P12" s="35">
        <v>5</v>
      </c>
      <c r="Y12" s="1"/>
      <c r="Z12" s="17">
        <v>4</v>
      </c>
      <c r="AA12" s="17">
        <v>2</v>
      </c>
      <c r="AB12" s="17">
        <v>2</v>
      </c>
      <c r="AC12" s="17">
        <f>I12+K12+M12+O12</f>
        <v>10</v>
      </c>
      <c r="AD12" s="19">
        <f t="shared" si="0"/>
        <v>2.5</v>
      </c>
      <c r="AE12" s="17">
        <f>J12+L12+N12+P12</f>
        <v>17</v>
      </c>
      <c r="AF12" s="19">
        <f t="shared" si="1"/>
        <v>4.25</v>
      </c>
      <c r="AG12" s="17">
        <f t="shared" si="2"/>
        <v>-7</v>
      </c>
    </row>
    <row r="13" spans="1:33" x14ac:dyDescent="0.25">
      <c r="A13" s="1"/>
      <c r="B13" s="14">
        <v>9</v>
      </c>
      <c r="C13" s="123" t="s">
        <v>12</v>
      </c>
      <c r="D13" s="123">
        <v>1</v>
      </c>
      <c r="E13" s="23" t="s">
        <v>185</v>
      </c>
      <c r="F13" s="23">
        <v>0</v>
      </c>
      <c r="G13" s="1"/>
      <c r="H13" s="54" t="s">
        <v>1</v>
      </c>
      <c r="I13" s="35">
        <v>0</v>
      </c>
      <c r="J13" s="41">
        <v>2</v>
      </c>
      <c r="K13" s="30">
        <v>3</v>
      </c>
      <c r="L13" s="39">
        <v>2</v>
      </c>
      <c r="M13" s="30">
        <v>4</v>
      </c>
      <c r="N13" s="39">
        <v>3</v>
      </c>
      <c r="O13" s="35">
        <v>2</v>
      </c>
      <c r="P13" s="35">
        <v>3</v>
      </c>
      <c r="Y13" s="1"/>
      <c r="Z13" s="17">
        <v>4</v>
      </c>
      <c r="AA13" s="17">
        <v>2</v>
      </c>
      <c r="AB13" s="17">
        <v>2</v>
      </c>
      <c r="AC13" s="17">
        <f>I13+K13+M13+O13</f>
        <v>9</v>
      </c>
      <c r="AD13" s="19">
        <f t="shared" si="0"/>
        <v>2.25</v>
      </c>
      <c r="AE13" s="17">
        <f>J13+L13+N13+P13</f>
        <v>10</v>
      </c>
      <c r="AF13" s="19">
        <f t="shared" si="1"/>
        <v>2.5</v>
      </c>
      <c r="AG13" s="17">
        <f t="shared" si="2"/>
        <v>-1</v>
      </c>
    </row>
    <row r="14" spans="1:33" x14ac:dyDescent="0.25">
      <c r="A14" s="1"/>
      <c r="B14" s="1"/>
      <c r="C14" s="1"/>
      <c r="D14" s="1"/>
      <c r="E14" s="1"/>
      <c r="F14" s="1"/>
      <c r="G14" s="1"/>
      <c r="H14" s="54" t="s">
        <v>234</v>
      </c>
      <c r="I14" s="30">
        <v>3</v>
      </c>
      <c r="J14" s="39">
        <v>2</v>
      </c>
      <c r="K14" s="35">
        <v>3</v>
      </c>
      <c r="L14" s="41">
        <v>4</v>
      </c>
      <c r="M14" s="35">
        <v>4</v>
      </c>
      <c r="N14" s="35">
        <v>6</v>
      </c>
      <c r="O14" s="1"/>
      <c r="P14" s="1"/>
      <c r="Y14" s="1"/>
      <c r="Z14" s="17">
        <v>3</v>
      </c>
      <c r="AA14" s="17">
        <v>1</v>
      </c>
      <c r="AB14" s="17">
        <v>2</v>
      </c>
      <c r="AC14" s="17">
        <f>I14+K14+M14</f>
        <v>10</v>
      </c>
      <c r="AD14" s="19">
        <f t="shared" si="0"/>
        <v>3.3333333333333335</v>
      </c>
      <c r="AE14" s="17">
        <f>J14+L14+N14</f>
        <v>12</v>
      </c>
      <c r="AF14" s="19">
        <f t="shared" si="1"/>
        <v>4</v>
      </c>
      <c r="AG14" s="17">
        <f t="shared" si="2"/>
        <v>-2</v>
      </c>
    </row>
    <row r="15" spans="1:33" x14ac:dyDescent="0.25">
      <c r="A15" s="3"/>
      <c r="B15" s="1"/>
      <c r="C15" s="1"/>
      <c r="D15" s="1"/>
      <c r="E15" s="1"/>
      <c r="F15" s="1"/>
      <c r="G15" s="1"/>
      <c r="H15" s="54" t="s">
        <v>233</v>
      </c>
      <c r="I15" s="30">
        <v>2</v>
      </c>
      <c r="J15" s="39">
        <v>1</v>
      </c>
      <c r="K15" s="35">
        <v>3</v>
      </c>
      <c r="L15" s="41">
        <v>4</v>
      </c>
      <c r="M15" s="35">
        <v>3</v>
      </c>
      <c r="N15" s="35">
        <v>4</v>
      </c>
      <c r="O15" s="1"/>
      <c r="P15" s="1"/>
      <c r="Y15" s="1"/>
      <c r="Z15" s="17">
        <v>3</v>
      </c>
      <c r="AA15" s="17">
        <v>1</v>
      </c>
      <c r="AB15" s="17">
        <v>2</v>
      </c>
      <c r="AC15" s="17">
        <f>I15+K15+M15</f>
        <v>8</v>
      </c>
      <c r="AD15" s="19">
        <f t="shared" si="0"/>
        <v>2.6666666666666665</v>
      </c>
      <c r="AE15" s="17">
        <f>J15+L15+N15</f>
        <v>9</v>
      </c>
      <c r="AF15" s="19">
        <f t="shared" si="1"/>
        <v>3</v>
      </c>
      <c r="AG15" s="17">
        <f t="shared" si="2"/>
        <v>-1</v>
      </c>
    </row>
    <row r="16" spans="1:33" x14ac:dyDescent="0.25">
      <c r="A16" s="3" t="s">
        <v>30</v>
      </c>
      <c r="B16" s="15" t="s">
        <v>3</v>
      </c>
      <c r="C16" s="15" t="s">
        <v>99</v>
      </c>
      <c r="D16" s="15"/>
      <c r="E16" s="15" t="s">
        <v>98</v>
      </c>
      <c r="F16" s="15"/>
      <c r="G16" s="1"/>
      <c r="H16" s="54" t="s">
        <v>42</v>
      </c>
      <c r="I16" s="35">
        <v>5</v>
      </c>
      <c r="J16" s="41">
        <v>9</v>
      </c>
      <c r="K16" s="30">
        <v>4</v>
      </c>
      <c r="L16" s="39">
        <v>1</v>
      </c>
      <c r="M16" s="35">
        <v>2</v>
      </c>
      <c r="N16" s="35">
        <v>3</v>
      </c>
      <c r="O16" s="1"/>
      <c r="P16" s="1"/>
      <c r="Y16" s="1"/>
      <c r="Z16" s="17">
        <v>3</v>
      </c>
      <c r="AA16" s="17">
        <v>1</v>
      </c>
      <c r="AB16" s="17">
        <v>2</v>
      </c>
      <c r="AC16" s="17">
        <f>I16+K16+M16</f>
        <v>11</v>
      </c>
      <c r="AD16" s="19">
        <f t="shared" si="0"/>
        <v>3.6666666666666665</v>
      </c>
      <c r="AE16" s="17">
        <f>J16+L16+N16</f>
        <v>13</v>
      </c>
      <c r="AF16" s="19">
        <f t="shared" si="1"/>
        <v>4.333333333333333</v>
      </c>
      <c r="AG16" s="17">
        <f t="shared" si="2"/>
        <v>-2</v>
      </c>
    </row>
    <row r="17" spans="1:33" x14ac:dyDescent="0.25">
      <c r="A17" s="1" t="s">
        <v>237</v>
      </c>
      <c r="B17" s="14">
        <v>10</v>
      </c>
      <c r="C17" s="123" t="s">
        <v>1</v>
      </c>
      <c r="D17" s="123">
        <v>3</v>
      </c>
      <c r="E17" s="23" t="s">
        <v>323</v>
      </c>
      <c r="F17" s="23">
        <v>2</v>
      </c>
      <c r="G17" s="1"/>
      <c r="H17" s="54" t="s">
        <v>439</v>
      </c>
      <c r="I17" s="35">
        <v>0</v>
      </c>
      <c r="J17" s="41">
        <v>2</v>
      </c>
      <c r="K17" s="44" t="s">
        <v>243</v>
      </c>
      <c r="L17" s="121"/>
      <c r="M17" s="35">
        <v>3</v>
      </c>
      <c r="N17" s="35">
        <v>4</v>
      </c>
      <c r="O17" s="1"/>
      <c r="P17" s="1"/>
      <c r="Y17" s="1"/>
      <c r="Z17" s="17">
        <v>3</v>
      </c>
      <c r="AA17" s="17">
        <v>0</v>
      </c>
      <c r="AB17" s="17">
        <v>2</v>
      </c>
      <c r="AC17" s="17">
        <f>I17+M17</f>
        <v>3</v>
      </c>
      <c r="AD17" s="19">
        <f t="shared" si="0"/>
        <v>1</v>
      </c>
      <c r="AE17" s="17">
        <f>J17+N17</f>
        <v>6</v>
      </c>
      <c r="AF17" s="19">
        <f t="shared" si="1"/>
        <v>2</v>
      </c>
      <c r="AG17" s="17">
        <f t="shared" si="2"/>
        <v>-3</v>
      </c>
    </row>
    <row r="18" spans="1:33" x14ac:dyDescent="0.25">
      <c r="A18" s="1"/>
      <c r="B18" s="14">
        <v>11</v>
      </c>
      <c r="C18" s="123" t="s">
        <v>42</v>
      </c>
      <c r="D18" s="123">
        <v>4</v>
      </c>
      <c r="E18" s="23" t="s">
        <v>74</v>
      </c>
      <c r="F18" s="23">
        <v>1</v>
      </c>
      <c r="G18" s="1"/>
      <c r="H18" s="54" t="s">
        <v>103</v>
      </c>
      <c r="I18" s="32" t="s">
        <v>243</v>
      </c>
      <c r="J18" s="45"/>
      <c r="K18" s="35">
        <v>2</v>
      </c>
      <c r="L18" s="41">
        <v>3</v>
      </c>
      <c r="M18" s="35">
        <v>0</v>
      </c>
      <c r="N18" s="35">
        <v>1</v>
      </c>
      <c r="O18" s="1"/>
      <c r="P18" s="1"/>
      <c r="Z18" s="17">
        <v>2</v>
      </c>
      <c r="AA18" s="17">
        <v>0</v>
      </c>
      <c r="AB18" s="17">
        <v>2</v>
      </c>
      <c r="AC18" s="17">
        <f>K18+M18</f>
        <v>2</v>
      </c>
      <c r="AD18" s="19">
        <f t="shared" si="0"/>
        <v>1</v>
      </c>
      <c r="AE18" s="17">
        <f>L18+N18</f>
        <v>4</v>
      </c>
      <c r="AF18" s="19">
        <f t="shared" si="1"/>
        <v>2</v>
      </c>
      <c r="AG18" s="17">
        <f>AC18-AE18</f>
        <v>-2</v>
      </c>
    </row>
    <row r="19" spans="1:33" x14ac:dyDescent="0.25">
      <c r="A19" s="1"/>
      <c r="B19" s="14">
        <v>12</v>
      </c>
      <c r="C19" s="123" t="s">
        <v>18</v>
      </c>
      <c r="D19" s="123">
        <v>5</v>
      </c>
      <c r="E19" s="23" t="s">
        <v>102</v>
      </c>
      <c r="F19" s="23">
        <v>4</v>
      </c>
      <c r="G19" s="1"/>
      <c r="H19" s="54" t="s">
        <v>40</v>
      </c>
      <c r="I19" s="35">
        <v>0</v>
      </c>
      <c r="J19" s="41">
        <v>10</v>
      </c>
      <c r="K19" s="35">
        <v>1</v>
      </c>
      <c r="L19" s="35">
        <v>2</v>
      </c>
      <c r="M19" s="17"/>
      <c r="N19" s="17"/>
      <c r="O19" s="1"/>
      <c r="P19" s="1"/>
      <c r="Z19" s="17">
        <v>2</v>
      </c>
      <c r="AA19" s="17">
        <v>0</v>
      </c>
      <c r="AB19" s="17">
        <v>2</v>
      </c>
      <c r="AC19" s="17">
        <f>I19+K19</f>
        <v>1</v>
      </c>
      <c r="AD19" s="19">
        <f t="shared" si="0"/>
        <v>0.5</v>
      </c>
      <c r="AE19" s="17">
        <f>J19+L19</f>
        <v>12</v>
      </c>
      <c r="AF19" s="19">
        <f t="shared" si="1"/>
        <v>6</v>
      </c>
      <c r="AG19" s="17">
        <f>AC19-AE19</f>
        <v>-11</v>
      </c>
    </row>
    <row r="20" spans="1:33" x14ac:dyDescent="0.25">
      <c r="A20" s="1"/>
      <c r="B20" s="14">
        <v>13</v>
      </c>
      <c r="C20" s="123" t="s">
        <v>185</v>
      </c>
      <c r="D20" s="123">
        <v>2</v>
      </c>
      <c r="E20" s="23" t="s">
        <v>324</v>
      </c>
      <c r="F20" s="23">
        <v>1</v>
      </c>
      <c r="G20" s="1"/>
      <c r="H20" s="54" t="s">
        <v>102</v>
      </c>
      <c r="I20" s="35">
        <v>2</v>
      </c>
      <c r="J20" s="41">
        <v>4</v>
      </c>
      <c r="K20" s="35">
        <v>4</v>
      </c>
      <c r="L20" s="35">
        <v>5</v>
      </c>
      <c r="M20" s="17"/>
      <c r="N20" s="17"/>
      <c r="O20" s="1"/>
      <c r="P20" s="1"/>
      <c r="Z20" s="17">
        <v>2</v>
      </c>
      <c r="AA20" s="17">
        <v>0</v>
      </c>
      <c r="AB20" s="17">
        <v>2</v>
      </c>
      <c r="AC20" s="17">
        <f>I20+K20</f>
        <v>6</v>
      </c>
      <c r="AD20" s="19">
        <f t="shared" si="0"/>
        <v>3</v>
      </c>
      <c r="AE20" s="17">
        <f>J20+L20</f>
        <v>9</v>
      </c>
      <c r="AF20" s="19">
        <f t="shared" si="1"/>
        <v>4.5</v>
      </c>
      <c r="AG20" s="17">
        <f>AC20-AE20</f>
        <v>-3</v>
      </c>
    </row>
    <row r="21" spans="1:33" x14ac:dyDescent="0.25">
      <c r="A21" s="1"/>
      <c r="B21" s="14">
        <v>14</v>
      </c>
      <c r="C21" s="123" t="s">
        <v>236</v>
      </c>
      <c r="D21" s="123">
        <v>3</v>
      </c>
      <c r="E21" s="23" t="s">
        <v>325</v>
      </c>
      <c r="F21" s="23">
        <v>2</v>
      </c>
      <c r="G21" s="1"/>
      <c r="H21" s="54" t="s">
        <v>74</v>
      </c>
      <c r="I21" s="35">
        <v>1</v>
      </c>
      <c r="J21" s="41">
        <v>6</v>
      </c>
      <c r="K21" s="35">
        <v>1</v>
      </c>
      <c r="L21" s="35">
        <v>4</v>
      </c>
      <c r="M21" s="17"/>
      <c r="N21" s="17"/>
      <c r="O21" s="1"/>
      <c r="P21" s="1"/>
      <c r="Z21" s="17">
        <v>2</v>
      </c>
      <c r="AA21" s="17">
        <v>0</v>
      </c>
      <c r="AB21" s="17">
        <v>2</v>
      </c>
      <c r="AC21" s="17">
        <f>I21+K21</f>
        <v>2</v>
      </c>
      <c r="AD21" s="19">
        <f t="shared" si="0"/>
        <v>1</v>
      </c>
      <c r="AE21" s="17">
        <f>J21+L21</f>
        <v>10</v>
      </c>
      <c r="AF21" s="19">
        <f t="shared" si="1"/>
        <v>5</v>
      </c>
      <c r="AG21" s="17">
        <f>AC21-AE21</f>
        <v>-8</v>
      </c>
    </row>
    <row r="22" spans="1:33" x14ac:dyDescent="0.25">
      <c r="A22" s="1"/>
      <c r="B22" s="14">
        <v>15</v>
      </c>
      <c r="C22" s="123" t="s">
        <v>321</v>
      </c>
      <c r="D22" s="123">
        <v>4</v>
      </c>
      <c r="E22" s="23" t="s">
        <v>234</v>
      </c>
      <c r="F22" s="23">
        <v>3</v>
      </c>
      <c r="G22" s="1"/>
      <c r="H22" s="54" t="s">
        <v>76</v>
      </c>
      <c r="I22" s="35">
        <v>2</v>
      </c>
      <c r="J22" s="35">
        <v>3</v>
      </c>
      <c r="K22" s="40">
        <v>2</v>
      </c>
      <c r="L22" s="35">
        <v>3</v>
      </c>
      <c r="M22" s="17"/>
      <c r="N22" s="17"/>
      <c r="O22" s="1"/>
      <c r="P22" s="1"/>
      <c r="Z22" s="17">
        <v>2</v>
      </c>
      <c r="AA22" s="17">
        <v>0</v>
      </c>
      <c r="AB22" s="17">
        <v>2</v>
      </c>
      <c r="AC22" s="17">
        <f>I22+K22</f>
        <v>4</v>
      </c>
      <c r="AD22" s="19">
        <f t="shared" si="0"/>
        <v>2</v>
      </c>
      <c r="AE22" s="17">
        <f>J22+L22</f>
        <v>6</v>
      </c>
      <c r="AF22" s="19">
        <f t="shared" si="1"/>
        <v>3</v>
      </c>
      <c r="AG22" s="17">
        <f>AC22-AE22</f>
        <v>-2</v>
      </c>
    </row>
    <row r="23" spans="1:33" x14ac:dyDescent="0.25">
      <c r="A23" s="1"/>
      <c r="B23" s="14">
        <v>16</v>
      </c>
      <c r="C23" s="123" t="s">
        <v>252</v>
      </c>
      <c r="D23" s="123">
        <v>4</v>
      </c>
      <c r="E23" s="23" t="s">
        <v>101</v>
      </c>
      <c r="F23" s="23">
        <v>1</v>
      </c>
      <c r="G23" s="1"/>
    </row>
    <row r="24" spans="1:33" x14ac:dyDescent="0.25">
      <c r="A24" s="1"/>
      <c r="B24" s="14">
        <v>17</v>
      </c>
      <c r="C24" s="123" t="s">
        <v>162</v>
      </c>
      <c r="D24" s="123">
        <v>4</v>
      </c>
      <c r="E24" s="23" t="s">
        <v>233</v>
      </c>
      <c r="F24" s="23">
        <v>3</v>
      </c>
      <c r="G24" s="1"/>
    </row>
    <row r="25" spans="1:33" x14ac:dyDescent="0.25">
      <c r="A25" s="1"/>
      <c r="B25" s="14">
        <v>18</v>
      </c>
      <c r="C25" s="123" t="s">
        <v>322</v>
      </c>
      <c r="D25" s="123">
        <v>9</v>
      </c>
      <c r="E25" s="23" t="s">
        <v>12</v>
      </c>
      <c r="F25" s="23">
        <v>4</v>
      </c>
      <c r="G25" s="1"/>
    </row>
    <row r="26" spans="1:33" x14ac:dyDescent="0.25">
      <c r="A26" s="3"/>
      <c r="B26" s="1"/>
      <c r="C26" s="1"/>
      <c r="D26" s="1"/>
      <c r="E26" s="1"/>
      <c r="F26" s="1"/>
      <c r="G26" s="1"/>
    </row>
    <row r="27" spans="1:33" x14ac:dyDescent="0.25">
      <c r="A27" s="2"/>
      <c r="B27" s="1"/>
      <c r="C27" s="1"/>
      <c r="D27" s="1"/>
      <c r="E27" s="1"/>
      <c r="F27" s="1"/>
      <c r="G27" s="1"/>
    </row>
    <row r="28" spans="1:33" x14ac:dyDescent="0.25">
      <c r="A28" s="3" t="s">
        <v>32</v>
      </c>
      <c r="B28" s="15" t="s">
        <v>3</v>
      </c>
      <c r="C28" s="15" t="s">
        <v>99</v>
      </c>
      <c r="D28" s="15"/>
      <c r="E28" s="15" t="s">
        <v>98</v>
      </c>
      <c r="F28" s="15"/>
      <c r="G28" s="1"/>
    </row>
    <row r="29" spans="1:33" x14ac:dyDescent="0.25">
      <c r="A29" s="2" t="s">
        <v>155</v>
      </c>
      <c r="B29" s="14">
        <v>19</v>
      </c>
      <c r="C29" s="123" t="s">
        <v>1</v>
      </c>
      <c r="D29" s="123">
        <v>4</v>
      </c>
      <c r="E29" s="23" t="s">
        <v>232</v>
      </c>
      <c r="F29" s="23">
        <v>2</v>
      </c>
      <c r="G29" s="1"/>
    </row>
    <row r="30" spans="1:33" x14ac:dyDescent="0.25">
      <c r="A30" s="1"/>
      <c r="B30" s="14">
        <v>20</v>
      </c>
      <c r="C30" s="123" t="s">
        <v>18</v>
      </c>
      <c r="D30" s="123">
        <v>3</v>
      </c>
      <c r="E30" s="23" t="s">
        <v>326</v>
      </c>
      <c r="F30" s="23">
        <v>2</v>
      </c>
      <c r="G30" s="1"/>
      <c r="W30" s="1"/>
      <c r="X30" s="1"/>
      <c r="Y30" s="1"/>
    </row>
    <row r="31" spans="1:33" x14ac:dyDescent="0.25">
      <c r="A31" s="1"/>
      <c r="B31" s="14">
        <v>21</v>
      </c>
      <c r="C31" s="123" t="s">
        <v>185</v>
      </c>
      <c r="D31" s="123">
        <v>1</v>
      </c>
      <c r="E31" s="23" t="s">
        <v>103</v>
      </c>
      <c r="F31" s="23">
        <v>0</v>
      </c>
      <c r="G31" s="1"/>
      <c r="W31" s="1"/>
      <c r="X31" s="1"/>
      <c r="Y31" s="1"/>
    </row>
    <row r="32" spans="1:33" x14ac:dyDescent="0.25">
      <c r="A32" s="1"/>
      <c r="B32" s="14">
        <v>22</v>
      </c>
      <c r="C32" s="123" t="s">
        <v>101</v>
      </c>
      <c r="D32" s="123">
        <v>6</v>
      </c>
      <c r="E32" s="23" t="s">
        <v>234</v>
      </c>
      <c r="F32" s="23">
        <v>4</v>
      </c>
      <c r="G32" s="1"/>
      <c r="W32" s="1"/>
      <c r="X32" s="1"/>
      <c r="Y32" s="1"/>
    </row>
    <row r="33" spans="1:23" x14ac:dyDescent="0.25">
      <c r="A33" s="1"/>
      <c r="B33" s="14">
        <v>23</v>
      </c>
      <c r="C33" s="123" t="s">
        <v>12</v>
      </c>
      <c r="D33" s="123">
        <v>4</v>
      </c>
      <c r="E33" s="23" t="s">
        <v>233</v>
      </c>
      <c r="F33" s="23">
        <v>3</v>
      </c>
      <c r="G33" s="1"/>
    </row>
    <row r="34" spans="1:23" x14ac:dyDescent="0.25">
      <c r="A34" s="1"/>
      <c r="B34" s="14">
        <v>24</v>
      </c>
      <c r="C34" s="123" t="s">
        <v>236</v>
      </c>
      <c r="D34" s="123">
        <v>3</v>
      </c>
      <c r="E34" s="23" t="s">
        <v>252</v>
      </c>
      <c r="F34" s="23">
        <v>2</v>
      </c>
      <c r="G34" s="1"/>
      <c r="W34" s="1"/>
    </row>
    <row r="35" spans="1:23" x14ac:dyDescent="0.25">
      <c r="A35" s="1"/>
      <c r="B35" s="14">
        <v>25</v>
      </c>
      <c r="C35" s="123" t="s">
        <v>108</v>
      </c>
      <c r="D35" s="123">
        <v>5</v>
      </c>
      <c r="E35" s="23" t="s">
        <v>162</v>
      </c>
      <c r="F35" s="23">
        <v>0</v>
      </c>
      <c r="G35" s="1"/>
    </row>
    <row r="36" spans="1:23" x14ac:dyDescent="0.25">
      <c r="A36" s="1"/>
      <c r="B36" s="1"/>
      <c r="C36" s="1"/>
      <c r="D36" s="1"/>
      <c r="E36" s="1"/>
      <c r="F36" s="1"/>
      <c r="G36" s="1"/>
    </row>
    <row r="37" spans="1:23" x14ac:dyDescent="0.25">
      <c r="A37" s="1"/>
      <c r="B37" s="1"/>
      <c r="C37" s="1"/>
      <c r="D37" s="1"/>
      <c r="E37" s="1"/>
      <c r="F37" s="1"/>
      <c r="G37" s="1"/>
    </row>
    <row r="38" spans="1:23" x14ac:dyDescent="0.25">
      <c r="A38" s="3" t="s">
        <v>34</v>
      </c>
      <c r="B38" s="15" t="s">
        <v>3</v>
      </c>
      <c r="C38" s="15" t="s">
        <v>99</v>
      </c>
      <c r="D38" s="15"/>
      <c r="E38" s="15" t="s">
        <v>98</v>
      </c>
      <c r="F38" s="15"/>
      <c r="G38" s="1"/>
    </row>
    <row r="39" spans="1:23" x14ac:dyDescent="0.25">
      <c r="A39" s="1" t="s">
        <v>238</v>
      </c>
      <c r="B39" s="14">
        <v>26</v>
      </c>
      <c r="C39" s="123" t="s">
        <v>185</v>
      </c>
      <c r="D39" s="123">
        <v>3</v>
      </c>
      <c r="E39" s="23" t="s">
        <v>1</v>
      </c>
      <c r="F39" s="23">
        <v>2</v>
      </c>
      <c r="G39" s="1"/>
      <c r="V39" s="1"/>
    </row>
    <row r="40" spans="1:23" x14ac:dyDescent="0.25">
      <c r="A40" s="1" t="s">
        <v>0</v>
      </c>
      <c r="B40" s="14">
        <v>27</v>
      </c>
      <c r="C40" s="123" t="s">
        <v>101</v>
      </c>
      <c r="D40" s="123">
        <v>5</v>
      </c>
      <c r="E40" s="23" t="s">
        <v>12</v>
      </c>
      <c r="F40" s="23">
        <v>1</v>
      </c>
      <c r="G40" s="1"/>
      <c r="V40" s="1"/>
    </row>
    <row r="41" spans="1:23" x14ac:dyDescent="0.25">
      <c r="A41" s="1" t="s">
        <v>108</v>
      </c>
      <c r="B41" s="14">
        <v>28</v>
      </c>
      <c r="C41" s="123" t="s">
        <v>252</v>
      </c>
      <c r="D41" s="123">
        <v>4</v>
      </c>
      <c r="E41" s="23" t="s">
        <v>162</v>
      </c>
      <c r="F41" s="23">
        <v>3</v>
      </c>
      <c r="G41" s="1"/>
      <c r="V41" s="1"/>
    </row>
    <row r="42" spans="1:23" x14ac:dyDescent="0.25">
      <c r="B42" s="14">
        <v>29</v>
      </c>
      <c r="C42" s="123" t="s">
        <v>58</v>
      </c>
      <c r="D42" s="123">
        <v>9</v>
      </c>
      <c r="E42" s="23" t="s">
        <v>236</v>
      </c>
      <c r="F42" s="23">
        <v>0</v>
      </c>
      <c r="G42" s="1"/>
    </row>
    <row r="43" spans="1:23" x14ac:dyDescent="0.25">
      <c r="B43" s="1"/>
      <c r="C43" s="17"/>
      <c r="D43" s="17"/>
      <c r="E43" s="17"/>
      <c r="F43" s="17"/>
      <c r="G43" s="1"/>
      <c r="V43" s="1"/>
    </row>
    <row r="44" spans="1:23" x14ac:dyDescent="0.25">
      <c r="B44" s="1"/>
      <c r="C44" s="17"/>
      <c r="D44" s="17"/>
      <c r="E44" s="17"/>
      <c r="F44" s="17"/>
      <c r="G44" s="1"/>
    </row>
    <row r="45" spans="1:23" x14ac:dyDescent="0.25">
      <c r="A45" s="4"/>
      <c r="B45" s="1"/>
      <c r="C45" s="1"/>
      <c r="D45" s="1"/>
      <c r="E45" s="1"/>
      <c r="F45" s="1"/>
      <c r="G45" s="1"/>
    </row>
    <row r="46" spans="1:23" x14ac:dyDescent="0.25">
      <c r="A46" s="1"/>
      <c r="B46" s="1"/>
      <c r="C46" s="1"/>
      <c r="D46" s="1"/>
      <c r="E46" s="1"/>
      <c r="F46" s="1"/>
      <c r="G46" s="1"/>
      <c r="U46" s="1"/>
    </row>
    <row r="47" spans="1:23" x14ac:dyDescent="0.25">
      <c r="A47" s="3" t="s">
        <v>35</v>
      </c>
      <c r="B47" s="15" t="s">
        <v>3</v>
      </c>
      <c r="C47" s="15" t="s">
        <v>99</v>
      </c>
      <c r="D47" s="15"/>
      <c r="E47" s="15" t="s">
        <v>98</v>
      </c>
      <c r="F47" s="15"/>
      <c r="G47" s="1"/>
      <c r="U47" s="1"/>
    </row>
    <row r="48" spans="1:23" x14ac:dyDescent="0.25">
      <c r="A48" t="s">
        <v>239</v>
      </c>
      <c r="B48" s="14">
        <v>30</v>
      </c>
      <c r="C48" s="123" t="s">
        <v>18</v>
      </c>
      <c r="D48" s="123">
        <v>4</v>
      </c>
      <c r="E48" s="23" t="s">
        <v>185</v>
      </c>
      <c r="F48" s="23">
        <v>2</v>
      </c>
      <c r="G48" s="1"/>
      <c r="U48" s="1"/>
    </row>
    <row r="49" spans="1:21" x14ac:dyDescent="0.25">
      <c r="A49" s="2"/>
      <c r="B49" s="14">
        <v>31</v>
      </c>
      <c r="C49" s="123" t="s">
        <v>236</v>
      </c>
      <c r="D49" s="123">
        <v>4</v>
      </c>
      <c r="E49" s="23" t="s">
        <v>252</v>
      </c>
      <c r="F49" s="23">
        <v>1</v>
      </c>
      <c r="G49" s="1"/>
    </row>
    <row r="50" spans="1:21" x14ac:dyDescent="0.25">
      <c r="A50" s="3"/>
      <c r="B50" s="14">
        <v>32</v>
      </c>
      <c r="C50" s="123" t="s">
        <v>108</v>
      </c>
      <c r="D50" s="123">
        <v>5</v>
      </c>
      <c r="E50" s="23" t="s">
        <v>58</v>
      </c>
      <c r="F50" s="23">
        <v>4</v>
      </c>
      <c r="G50" s="1"/>
      <c r="U50" s="1"/>
    </row>
    <row r="51" spans="1:21" x14ac:dyDescent="0.25">
      <c r="A51" s="1"/>
      <c r="B51" s="1"/>
      <c r="C51" s="1"/>
      <c r="D51" s="1"/>
      <c r="E51" s="1"/>
      <c r="F51" s="1"/>
      <c r="G51" s="1"/>
    </row>
    <row r="52" spans="1:21" x14ac:dyDescent="0.25">
      <c r="A52" s="1"/>
      <c r="B52" s="1"/>
      <c r="C52" s="1"/>
      <c r="D52" s="1"/>
      <c r="E52" s="1"/>
      <c r="F52" s="1"/>
      <c r="G52" s="1"/>
    </row>
    <row r="53" spans="1:21" x14ac:dyDescent="0.25">
      <c r="A53" s="3" t="s">
        <v>37</v>
      </c>
      <c r="B53" s="15" t="s">
        <v>3</v>
      </c>
      <c r="C53" s="15" t="s">
        <v>99</v>
      </c>
      <c r="D53" s="15"/>
      <c r="E53" s="15" t="s">
        <v>98</v>
      </c>
      <c r="F53" s="15"/>
      <c r="G53" s="1"/>
    </row>
    <row r="54" spans="1:21" x14ac:dyDescent="0.25">
      <c r="A54" s="1"/>
      <c r="B54" s="14">
        <v>33</v>
      </c>
      <c r="C54" s="123" t="s">
        <v>58</v>
      </c>
      <c r="D54" s="123">
        <v>6</v>
      </c>
      <c r="E54" s="23" t="s">
        <v>101</v>
      </c>
      <c r="F54" s="23">
        <v>2</v>
      </c>
      <c r="G54" s="1"/>
    </row>
    <row r="55" spans="1:21" x14ac:dyDescent="0.25">
      <c r="A55" s="1"/>
      <c r="B55" s="14">
        <v>34</v>
      </c>
      <c r="C55" s="123" t="s">
        <v>18</v>
      </c>
      <c r="D55" s="123">
        <v>12</v>
      </c>
      <c r="E55" s="23" t="s">
        <v>108</v>
      </c>
      <c r="F55" s="23">
        <v>9</v>
      </c>
      <c r="G55" s="1"/>
    </row>
    <row r="56" spans="1:21" x14ac:dyDescent="0.25">
      <c r="B56" s="1"/>
      <c r="C56" s="1"/>
      <c r="D56" s="1"/>
      <c r="E56" s="1"/>
      <c r="F56" s="1"/>
      <c r="G56" s="1"/>
    </row>
    <row r="57" spans="1:21" x14ac:dyDescent="0.25">
      <c r="A57" s="1"/>
      <c r="B57" s="1"/>
      <c r="C57" s="1"/>
      <c r="D57" s="1"/>
      <c r="E57" s="1"/>
      <c r="F57" s="1"/>
      <c r="G57" s="1"/>
    </row>
    <row r="58" spans="1:21" x14ac:dyDescent="0.25">
      <c r="A58" s="3" t="s">
        <v>41</v>
      </c>
      <c r="B58" s="15" t="s">
        <v>3</v>
      </c>
      <c r="C58" s="15" t="s">
        <v>99</v>
      </c>
      <c r="D58" s="15"/>
      <c r="E58" s="15" t="s">
        <v>98</v>
      </c>
      <c r="F58" s="15"/>
      <c r="G58" s="1"/>
    </row>
    <row r="59" spans="1:21" x14ac:dyDescent="0.25">
      <c r="A59" s="1"/>
      <c r="B59" s="14">
        <v>35</v>
      </c>
      <c r="C59" s="123" t="s">
        <v>0</v>
      </c>
      <c r="D59" s="123">
        <v>5</v>
      </c>
      <c r="E59" s="23" t="s">
        <v>58</v>
      </c>
      <c r="F59" s="23">
        <v>1</v>
      </c>
      <c r="G59" s="1"/>
    </row>
    <row r="60" spans="1:21" x14ac:dyDescent="0.25">
      <c r="A60" s="1"/>
      <c r="B60" s="14">
        <v>36</v>
      </c>
      <c r="C60" s="123" t="s">
        <v>108</v>
      </c>
      <c r="D60" s="123">
        <v>10</v>
      </c>
      <c r="E60" s="23" t="s">
        <v>236</v>
      </c>
      <c r="F60" s="23">
        <v>7</v>
      </c>
      <c r="G60" s="1"/>
    </row>
    <row r="61" spans="1:21" x14ac:dyDescent="0.25">
      <c r="A61" s="1"/>
      <c r="B61" s="1"/>
      <c r="C61" s="1"/>
      <c r="D61" s="1"/>
      <c r="E61" s="1"/>
      <c r="F61" s="1"/>
      <c r="G61" s="1"/>
    </row>
    <row r="62" spans="1:21" x14ac:dyDescent="0.25">
      <c r="A62" s="1"/>
      <c r="B62" s="1"/>
      <c r="C62" s="1"/>
      <c r="D62" s="1"/>
      <c r="E62" s="1"/>
      <c r="F62" s="1"/>
      <c r="G62" s="1"/>
    </row>
    <row r="63" spans="1:21" x14ac:dyDescent="0.25">
      <c r="A63" s="3" t="s">
        <v>77</v>
      </c>
      <c r="B63" s="15" t="s">
        <v>3</v>
      </c>
      <c r="C63" s="15" t="s">
        <v>99</v>
      </c>
      <c r="D63" s="15"/>
      <c r="E63" s="15" t="s">
        <v>98</v>
      </c>
      <c r="F63" s="15"/>
      <c r="G63" s="1"/>
    </row>
    <row r="64" spans="1:21" x14ac:dyDescent="0.25">
      <c r="A64" s="1"/>
      <c r="B64" s="14">
        <v>37</v>
      </c>
      <c r="C64" s="123" t="s">
        <v>0</v>
      </c>
      <c r="D64" s="123">
        <v>8</v>
      </c>
      <c r="E64" s="23" t="s">
        <v>108</v>
      </c>
      <c r="F64" s="23">
        <v>4</v>
      </c>
    </row>
    <row r="65" spans="1:6" x14ac:dyDescent="0.25">
      <c r="A65" s="1"/>
      <c r="B65" s="1"/>
      <c r="C65" s="1"/>
      <c r="D65" s="1"/>
      <c r="E65" s="1"/>
      <c r="F65" s="1"/>
    </row>
    <row r="66" spans="1:6" ht="27.75" customHeight="1" x14ac:dyDescent="0.3">
      <c r="B66" s="26" t="s">
        <v>241</v>
      </c>
    </row>
  </sheetData>
  <sortState xmlns:xlrd2="http://schemas.microsoft.com/office/spreadsheetml/2017/richdata2" ref="H18:AH22">
    <sortCondition ref="AH18:AH22"/>
  </sortState>
  <phoneticPr fontId="2" type="noConversion"/>
  <printOptions horizontalCentered="1"/>
  <pageMargins left="0.70866141732283472" right="0.70866141732283472" top="0.74803149606299213" bottom="0.74803149606299213" header="0.31496062992125984" footer="0.31496062992125984"/>
  <pageSetup scale="52" orientation="landscape"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31099-3C47-4DFE-92FE-763BA7F59DCE}">
  <sheetPr>
    <pageSetUpPr fitToPage="1"/>
  </sheetPr>
  <dimension ref="A2:AH75"/>
  <sheetViews>
    <sheetView showGridLines="0" workbookViewId="0"/>
  </sheetViews>
  <sheetFormatPr defaultRowHeight="15" x14ac:dyDescent="0.25"/>
  <cols>
    <col min="1" max="1" width="14" customWidth="1"/>
    <col min="2" max="2" width="8.42578125" customWidth="1"/>
    <col min="3" max="3" width="28.28515625" customWidth="1"/>
    <col min="4" max="4" width="5.5703125" customWidth="1"/>
    <col min="5" max="5" width="24.28515625" customWidth="1"/>
    <col min="6" max="6" width="6.140625" customWidth="1"/>
    <col min="7" max="7" width="4.5703125" customWidth="1"/>
    <col min="8" max="8" width="21.7109375" customWidth="1"/>
    <col min="9" max="26" width="3" customWidth="1"/>
    <col min="27" max="27" width="7.140625" bestFit="1" customWidth="1"/>
    <col min="28" max="28" width="5.28515625" bestFit="1" customWidth="1"/>
    <col min="29" max="29" width="4.7109375" customWidth="1"/>
    <col min="30" max="30" width="3.140625" bestFit="1" customWidth="1"/>
    <col min="31" max="31" width="6.85546875" bestFit="1" customWidth="1"/>
    <col min="32" max="32" width="3.42578125" bestFit="1" customWidth="1"/>
    <col min="33" max="33" width="7.140625" bestFit="1" customWidth="1"/>
    <col min="34" max="34" width="8.140625" bestFit="1" customWidth="1"/>
  </cols>
  <sheetData>
    <row r="2" spans="1:34" ht="18.75" x14ac:dyDescent="0.3">
      <c r="A2" s="1"/>
      <c r="B2" s="1"/>
      <c r="C2" s="1"/>
      <c r="D2" s="10" t="s">
        <v>502</v>
      </c>
      <c r="F2" s="1"/>
      <c r="G2" s="1"/>
      <c r="H2" s="1"/>
      <c r="I2" s="1"/>
      <c r="J2" s="1"/>
      <c r="K2" s="17"/>
      <c r="L2" s="17"/>
      <c r="M2" s="17"/>
      <c r="N2" s="19"/>
      <c r="O2" s="17"/>
      <c r="P2" s="19"/>
      <c r="Q2" s="1"/>
    </row>
    <row r="3" spans="1:34" x14ac:dyDescent="0.25">
      <c r="A3" s="1"/>
      <c r="B3" s="1"/>
      <c r="C3" s="1"/>
      <c r="D3" s="1"/>
      <c r="E3" s="1"/>
      <c r="F3" s="1"/>
      <c r="G3" s="1"/>
      <c r="H3" s="1"/>
      <c r="I3" s="1"/>
      <c r="J3" s="1"/>
      <c r="AA3" s="53" t="s">
        <v>244</v>
      </c>
      <c r="AB3" s="18" t="s">
        <v>115</v>
      </c>
      <c r="AC3" s="18" t="s">
        <v>112</v>
      </c>
      <c r="AD3" s="18" t="s">
        <v>113</v>
      </c>
      <c r="AE3" s="20" t="s">
        <v>117</v>
      </c>
      <c r="AF3" s="18" t="s">
        <v>114</v>
      </c>
      <c r="AG3" s="20" t="s">
        <v>116</v>
      </c>
      <c r="AH3" s="18" t="s">
        <v>118</v>
      </c>
    </row>
    <row r="4" spans="1:34" x14ac:dyDescent="0.25">
      <c r="A4" s="3" t="s">
        <v>28</v>
      </c>
      <c r="B4" s="15" t="s">
        <v>3</v>
      </c>
      <c r="C4" s="15" t="s">
        <v>99</v>
      </c>
      <c r="D4" s="15"/>
      <c r="E4" s="15" t="s">
        <v>98</v>
      </c>
      <c r="F4" s="15"/>
      <c r="G4" s="1"/>
      <c r="H4" s="54" t="s">
        <v>128</v>
      </c>
      <c r="I4" s="30">
        <v>9</v>
      </c>
      <c r="J4" s="30">
        <v>5</v>
      </c>
      <c r="K4" s="40">
        <v>3</v>
      </c>
      <c r="L4" s="41">
        <v>4</v>
      </c>
      <c r="M4" s="30">
        <v>7</v>
      </c>
      <c r="N4" s="39">
        <v>2</v>
      </c>
      <c r="O4" s="30">
        <v>3</v>
      </c>
      <c r="P4" s="39">
        <v>1</v>
      </c>
      <c r="Q4" s="30">
        <v>9</v>
      </c>
      <c r="R4" s="39">
        <v>3</v>
      </c>
      <c r="S4" s="30">
        <v>2</v>
      </c>
      <c r="T4" s="39">
        <v>0</v>
      </c>
      <c r="U4" s="32" t="s">
        <v>242</v>
      </c>
      <c r="V4" s="45"/>
      <c r="W4" s="30">
        <v>1</v>
      </c>
      <c r="X4" s="39">
        <v>0</v>
      </c>
      <c r="Y4" s="30">
        <v>6</v>
      </c>
      <c r="Z4" s="30">
        <v>1</v>
      </c>
      <c r="AA4" s="17">
        <v>8</v>
      </c>
      <c r="AB4" s="17">
        <v>7</v>
      </c>
      <c r="AC4" s="17">
        <v>1</v>
      </c>
      <c r="AD4" s="17">
        <f>I4+K4+M4+O4+Q4+S4+W4+Y4</f>
        <v>40</v>
      </c>
      <c r="AE4" s="17">
        <f t="shared" ref="AE4:AE25" si="0">AD4/AA4</f>
        <v>5</v>
      </c>
      <c r="AF4" s="17">
        <f>J4+L4+N4+P4+R4+T4+X4+Z4</f>
        <v>16</v>
      </c>
      <c r="AG4" s="17">
        <f t="shared" ref="AG4:AG25" si="1">AF4/AA4</f>
        <v>2</v>
      </c>
      <c r="AH4" s="1">
        <f>AD4-AF4</f>
        <v>24</v>
      </c>
    </row>
    <row r="5" spans="1:34" x14ac:dyDescent="0.25">
      <c r="A5" s="4"/>
      <c r="B5" s="14">
        <v>1</v>
      </c>
      <c r="C5" s="14" t="s">
        <v>24</v>
      </c>
      <c r="D5" s="14">
        <v>4</v>
      </c>
      <c r="E5" s="124" t="s">
        <v>23</v>
      </c>
      <c r="F5" s="124">
        <v>7</v>
      </c>
      <c r="G5" s="1"/>
      <c r="H5" s="54" t="s">
        <v>130</v>
      </c>
      <c r="I5" s="30">
        <v>9</v>
      </c>
      <c r="J5" s="30">
        <v>5</v>
      </c>
      <c r="K5" s="38">
        <v>6</v>
      </c>
      <c r="L5" s="39">
        <v>5</v>
      </c>
      <c r="M5" s="30">
        <v>4</v>
      </c>
      <c r="N5" s="39">
        <v>2</v>
      </c>
      <c r="O5" s="30">
        <v>10</v>
      </c>
      <c r="P5" s="39">
        <v>1</v>
      </c>
      <c r="Q5" s="30">
        <v>9</v>
      </c>
      <c r="R5" s="39">
        <v>2</v>
      </c>
      <c r="S5" s="32" t="s">
        <v>242</v>
      </c>
      <c r="T5" s="45"/>
      <c r="U5" s="30">
        <v>9</v>
      </c>
      <c r="V5" s="39">
        <v>5</v>
      </c>
      <c r="W5" s="35">
        <v>0</v>
      </c>
      <c r="X5" s="41">
        <v>4</v>
      </c>
      <c r="Y5" s="35">
        <v>1</v>
      </c>
      <c r="Z5" s="35">
        <v>6</v>
      </c>
      <c r="AA5" s="1">
        <v>8</v>
      </c>
      <c r="AB5" s="1">
        <v>6</v>
      </c>
      <c r="AC5" s="1">
        <v>2</v>
      </c>
      <c r="AD5" s="1">
        <f>I5+K5+M5+O5+Q5+U5+W5+Y5</f>
        <v>48</v>
      </c>
      <c r="AE5" s="1">
        <f t="shared" si="0"/>
        <v>6</v>
      </c>
      <c r="AF5" s="1">
        <f>J5+L5+N5+P5+R5+V5+X5+Z5</f>
        <v>30</v>
      </c>
      <c r="AG5" s="22">
        <f t="shared" si="1"/>
        <v>3.75</v>
      </c>
      <c r="AH5" s="1">
        <f>AD5-AF5</f>
        <v>18</v>
      </c>
    </row>
    <row r="6" spans="1:34" x14ac:dyDescent="0.25">
      <c r="A6" s="1"/>
      <c r="B6" s="14">
        <v>2</v>
      </c>
      <c r="C6" s="14" t="s">
        <v>25</v>
      </c>
      <c r="D6" s="14">
        <v>5</v>
      </c>
      <c r="E6" s="124" t="s">
        <v>18</v>
      </c>
      <c r="F6" s="124">
        <v>9</v>
      </c>
      <c r="G6" s="1"/>
      <c r="H6" s="54" t="s">
        <v>136</v>
      </c>
      <c r="I6" s="30">
        <v>9</v>
      </c>
      <c r="J6" s="30">
        <v>3</v>
      </c>
      <c r="K6" s="38">
        <v>1</v>
      </c>
      <c r="L6" s="39">
        <v>0</v>
      </c>
      <c r="M6" s="30">
        <v>8</v>
      </c>
      <c r="N6" s="39">
        <v>4</v>
      </c>
      <c r="O6" s="32" t="s">
        <v>242</v>
      </c>
      <c r="P6" s="45"/>
      <c r="Q6" s="35">
        <v>2</v>
      </c>
      <c r="R6" s="41">
        <v>9</v>
      </c>
      <c r="S6" s="30">
        <v>5</v>
      </c>
      <c r="T6" s="39">
        <v>2</v>
      </c>
      <c r="U6" s="35">
        <v>5</v>
      </c>
      <c r="V6" s="35">
        <v>9</v>
      </c>
      <c r="W6" s="1"/>
      <c r="X6" s="1"/>
      <c r="Y6" s="1"/>
      <c r="Z6" s="1"/>
      <c r="AA6" s="1">
        <v>6</v>
      </c>
      <c r="AB6" s="1">
        <v>4</v>
      </c>
      <c r="AC6" s="1">
        <v>2</v>
      </c>
      <c r="AD6" s="1">
        <f>I6+K6+M6+Q6+S6+U6</f>
        <v>30</v>
      </c>
      <c r="AE6" s="1">
        <f t="shared" si="0"/>
        <v>5</v>
      </c>
      <c r="AF6" s="1">
        <f>J6+L6+N6+R6+T6+V6</f>
        <v>27</v>
      </c>
      <c r="AG6" s="1">
        <f t="shared" si="1"/>
        <v>4.5</v>
      </c>
      <c r="AH6" s="1">
        <f>AD6-AF6</f>
        <v>3</v>
      </c>
    </row>
    <row r="7" spans="1:34" x14ac:dyDescent="0.25">
      <c r="A7" s="1"/>
      <c r="B7" s="14">
        <v>3</v>
      </c>
      <c r="C7" s="14" t="s">
        <v>19</v>
      </c>
      <c r="D7" s="14">
        <v>2</v>
      </c>
      <c r="E7" s="125" t="s">
        <v>167</v>
      </c>
      <c r="F7" s="124">
        <v>5</v>
      </c>
      <c r="G7" s="1"/>
      <c r="H7" s="54" t="s">
        <v>143</v>
      </c>
      <c r="I7" s="30">
        <v>5</v>
      </c>
      <c r="J7" s="30">
        <v>2</v>
      </c>
      <c r="K7" s="38">
        <v>4</v>
      </c>
      <c r="L7" s="39">
        <v>3</v>
      </c>
      <c r="M7" s="30">
        <v>11</v>
      </c>
      <c r="N7" s="39">
        <v>6</v>
      </c>
      <c r="O7" s="35">
        <v>1</v>
      </c>
      <c r="P7" s="41">
        <v>10</v>
      </c>
      <c r="Q7" s="30">
        <v>9</v>
      </c>
      <c r="R7" s="39">
        <v>5</v>
      </c>
      <c r="S7" s="35">
        <v>2</v>
      </c>
      <c r="T7" s="35">
        <v>5</v>
      </c>
      <c r="U7" s="1"/>
      <c r="V7" s="1"/>
      <c r="W7" s="1"/>
      <c r="X7" s="1"/>
      <c r="Y7" s="1"/>
      <c r="Z7" s="1"/>
      <c r="AA7" s="1">
        <v>6</v>
      </c>
      <c r="AB7" s="1">
        <v>4</v>
      </c>
      <c r="AC7" s="1">
        <v>2</v>
      </c>
      <c r="AD7" s="1">
        <f>I7+K7+M7+O7+Q7+S7</f>
        <v>32</v>
      </c>
      <c r="AE7" s="22">
        <f t="shared" si="0"/>
        <v>5.333333333333333</v>
      </c>
      <c r="AF7" s="1">
        <f>J7+L7+N7+P7+R7+T7</f>
        <v>31</v>
      </c>
      <c r="AG7" s="22">
        <f t="shared" si="1"/>
        <v>5.166666666666667</v>
      </c>
      <c r="AH7" s="1">
        <f>AD7-AF7</f>
        <v>1</v>
      </c>
    </row>
    <row r="8" spans="1:34" x14ac:dyDescent="0.25">
      <c r="A8" s="1"/>
      <c r="B8" s="14">
        <v>4</v>
      </c>
      <c r="C8" s="14" t="s">
        <v>16</v>
      </c>
      <c r="D8" s="14">
        <v>3</v>
      </c>
      <c r="E8" s="124" t="s">
        <v>26</v>
      </c>
      <c r="F8" s="124">
        <v>4</v>
      </c>
      <c r="G8" s="1"/>
      <c r="H8" s="54" t="s">
        <v>23</v>
      </c>
      <c r="I8" s="30">
        <v>7</v>
      </c>
      <c r="J8" s="30">
        <v>4</v>
      </c>
      <c r="K8" s="44" t="s">
        <v>242</v>
      </c>
      <c r="L8" s="45"/>
      <c r="M8" s="35">
        <v>6</v>
      </c>
      <c r="N8" s="41">
        <v>11</v>
      </c>
      <c r="O8" s="30">
        <v>1</v>
      </c>
      <c r="P8" s="39">
        <v>0</v>
      </c>
      <c r="Q8" s="30">
        <v>8</v>
      </c>
      <c r="R8" s="39">
        <v>6</v>
      </c>
      <c r="S8" s="35">
        <v>0</v>
      </c>
      <c r="T8" s="35">
        <v>2</v>
      </c>
      <c r="U8" s="1"/>
      <c r="V8" s="1"/>
      <c r="W8" s="1"/>
      <c r="X8" s="1"/>
      <c r="Y8" s="1"/>
      <c r="Z8" s="1"/>
      <c r="AA8" s="1">
        <v>5</v>
      </c>
      <c r="AB8" s="1">
        <v>3</v>
      </c>
      <c r="AC8" s="1">
        <v>2</v>
      </c>
      <c r="AD8" s="1">
        <f>I8+M8+O8+Q8+S8</f>
        <v>22</v>
      </c>
      <c r="AE8" s="1">
        <f t="shared" si="0"/>
        <v>4.4000000000000004</v>
      </c>
      <c r="AF8" s="1">
        <f>J8+N8+P8+R8+T8</f>
        <v>23</v>
      </c>
      <c r="AG8" s="1">
        <f t="shared" si="1"/>
        <v>4.5999999999999996</v>
      </c>
      <c r="AH8" s="1">
        <f t="shared" ref="AH8:AH25" si="2">AD8-AF8</f>
        <v>-1</v>
      </c>
    </row>
    <row r="9" spans="1:34" x14ac:dyDescent="0.25">
      <c r="A9" s="1"/>
      <c r="B9" s="14">
        <v>5</v>
      </c>
      <c r="C9" s="124" t="s">
        <v>164</v>
      </c>
      <c r="D9" s="124">
        <v>5</v>
      </c>
      <c r="E9" s="14" t="s">
        <v>12</v>
      </c>
      <c r="F9" s="14">
        <v>4</v>
      </c>
      <c r="G9" s="1"/>
      <c r="H9" s="54" t="s">
        <v>168</v>
      </c>
      <c r="I9" s="35">
        <v>5</v>
      </c>
      <c r="J9" s="35">
        <v>9</v>
      </c>
      <c r="K9" s="38">
        <v>4</v>
      </c>
      <c r="L9" s="39">
        <v>2</v>
      </c>
      <c r="M9" s="30">
        <v>2</v>
      </c>
      <c r="N9" s="39">
        <v>1</v>
      </c>
      <c r="O9" s="30">
        <v>4</v>
      </c>
      <c r="P9" s="39">
        <v>3</v>
      </c>
      <c r="Q9" s="35">
        <v>3</v>
      </c>
      <c r="R9" s="35">
        <v>9</v>
      </c>
      <c r="S9" s="1"/>
      <c r="T9" s="1"/>
      <c r="U9" s="1"/>
      <c r="V9" s="1"/>
      <c r="W9" s="1"/>
      <c r="X9" s="1"/>
      <c r="Y9" s="1"/>
      <c r="Z9" s="1"/>
      <c r="AA9" s="1">
        <v>5</v>
      </c>
      <c r="AB9" s="1">
        <v>3</v>
      </c>
      <c r="AC9" s="1">
        <v>2</v>
      </c>
      <c r="AD9" s="1">
        <f>I9+K9+M9+O9+Q9</f>
        <v>18</v>
      </c>
      <c r="AE9" s="1">
        <f t="shared" si="0"/>
        <v>3.6</v>
      </c>
      <c r="AF9" s="1">
        <f>J9+L9+N9+P9+R9</f>
        <v>24</v>
      </c>
      <c r="AG9" s="1">
        <f t="shared" si="1"/>
        <v>4.8</v>
      </c>
      <c r="AH9" s="1">
        <f t="shared" si="2"/>
        <v>-6</v>
      </c>
    </row>
    <row r="10" spans="1:34" x14ac:dyDescent="0.25">
      <c r="A10" s="1"/>
      <c r="B10" s="14">
        <v>6</v>
      </c>
      <c r="C10" s="14" t="s">
        <v>327</v>
      </c>
      <c r="D10" s="14">
        <v>3</v>
      </c>
      <c r="E10" s="124" t="s">
        <v>22</v>
      </c>
      <c r="F10" s="124">
        <v>9</v>
      </c>
      <c r="G10" s="1"/>
      <c r="H10" s="54" t="s">
        <v>137</v>
      </c>
      <c r="I10" s="30">
        <v>6</v>
      </c>
      <c r="J10" s="30">
        <v>2</v>
      </c>
      <c r="K10" s="40">
        <v>0</v>
      </c>
      <c r="L10" s="41">
        <v>1</v>
      </c>
      <c r="M10" s="30">
        <v>3</v>
      </c>
      <c r="N10" s="39">
        <v>0</v>
      </c>
      <c r="O10" s="30">
        <v>6</v>
      </c>
      <c r="P10" s="39">
        <v>4</v>
      </c>
      <c r="Q10" s="35">
        <v>6</v>
      </c>
      <c r="R10" s="35">
        <v>8</v>
      </c>
      <c r="S10" s="1"/>
      <c r="T10" s="1"/>
      <c r="U10" s="1"/>
      <c r="V10" s="1"/>
      <c r="W10" s="1"/>
      <c r="X10" s="1"/>
      <c r="Y10" s="1"/>
      <c r="Z10" s="1"/>
      <c r="AA10" s="1">
        <v>5</v>
      </c>
      <c r="AB10" s="1">
        <v>3</v>
      </c>
      <c r="AC10" s="1">
        <v>2</v>
      </c>
      <c r="AD10" s="1">
        <f>I10+K10+M10+O10+Q10</f>
        <v>21</v>
      </c>
      <c r="AE10" s="1">
        <f t="shared" si="0"/>
        <v>4.2</v>
      </c>
      <c r="AF10" s="1">
        <f>J10+L10+N10+P10+R10</f>
        <v>15</v>
      </c>
      <c r="AG10" s="1">
        <f t="shared" si="1"/>
        <v>3</v>
      </c>
      <c r="AH10" s="1">
        <f t="shared" si="2"/>
        <v>6</v>
      </c>
    </row>
    <row r="11" spans="1:34" x14ac:dyDescent="0.25">
      <c r="A11" s="1"/>
      <c r="B11" s="14">
        <v>7</v>
      </c>
      <c r="C11" s="124" t="s">
        <v>13</v>
      </c>
      <c r="D11" s="124">
        <v>9</v>
      </c>
      <c r="E11" s="14" t="s">
        <v>168</v>
      </c>
      <c r="F11" s="14">
        <v>5</v>
      </c>
      <c r="G11" s="1"/>
      <c r="H11" s="54" t="s">
        <v>42</v>
      </c>
      <c r="I11" s="30">
        <v>6</v>
      </c>
      <c r="J11" s="30">
        <v>5</v>
      </c>
      <c r="K11" s="38">
        <v>11</v>
      </c>
      <c r="L11" s="39">
        <v>5</v>
      </c>
      <c r="M11" s="35">
        <v>4</v>
      </c>
      <c r="N11" s="41">
        <v>8</v>
      </c>
      <c r="O11" s="32" t="s">
        <v>242</v>
      </c>
      <c r="P11" s="45"/>
      <c r="Q11" s="37">
        <v>5</v>
      </c>
      <c r="R11" s="37">
        <v>9</v>
      </c>
      <c r="S11" s="1"/>
      <c r="T11" s="1"/>
      <c r="U11" s="1"/>
      <c r="V11" s="1"/>
      <c r="W11" s="1"/>
      <c r="X11" s="1"/>
      <c r="Y11" s="1"/>
      <c r="Z11" s="1"/>
      <c r="AA11" s="1">
        <v>4</v>
      </c>
      <c r="AB11" s="1">
        <v>2</v>
      </c>
      <c r="AC11" s="1">
        <v>2</v>
      </c>
      <c r="AD11" s="1">
        <f>I11+K11+M11+Q11</f>
        <v>26</v>
      </c>
      <c r="AE11" s="1">
        <f t="shared" si="0"/>
        <v>6.5</v>
      </c>
      <c r="AF11" s="1">
        <f>J11+L11+N11+R11</f>
        <v>27</v>
      </c>
      <c r="AG11" s="22">
        <f t="shared" si="1"/>
        <v>6.75</v>
      </c>
      <c r="AH11" s="1">
        <f t="shared" si="2"/>
        <v>-1</v>
      </c>
    </row>
    <row r="12" spans="1:34" x14ac:dyDescent="0.25">
      <c r="A12" s="1"/>
      <c r="B12" s="14">
        <v>8</v>
      </c>
      <c r="C12" s="14" t="s">
        <v>165</v>
      </c>
      <c r="D12" s="14">
        <v>2</v>
      </c>
      <c r="E12" s="124" t="s">
        <v>15</v>
      </c>
      <c r="F12" s="124">
        <v>6</v>
      </c>
      <c r="G12" s="1"/>
      <c r="H12" s="54" t="s">
        <v>171</v>
      </c>
      <c r="I12" s="30">
        <v>5</v>
      </c>
      <c r="J12" s="30">
        <v>4</v>
      </c>
      <c r="K12" s="38">
        <v>7</v>
      </c>
      <c r="L12" s="39">
        <v>0</v>
      </c>
      <c r="M12" s="35">
        <v>2</v>
      </c>
      <c r="N12" s="41">
        <v>4</v>
      </c>
      <c r="O12" s="35">
        <v>0</v>
      </c>
      <c r="P12" s="35">
        <v>1</v>
      </c>
      <c r="Q12" s="1"/>
      <c r="R12" s="1"/>
      <c r="S12" s="1"/>
      <c r="T12" s="1"/>
      <c r="U12" s="1"/>
      <c r="V12" s="1"/>
      <c r="W12" s="1"/>
      <c r="X12" s="1"/>
      <c r="Y12" s="1"/>
      <c r="Z12" s="1"/>
      <c r="AA12" s="1">
        <v>4</v>
      </c>
      <c r="AB12" s="1">
        <v>2</v>
      </c>
      <c r="AC12" s="1">
        <v>2</v>
      </c>
      <c r="AD12" s="1">
        <f>I12+K12+M12+O12</f>
        <v>14</v>
      </c>
      <c r="AE12" s="1">
        <f t="shared" si="0"/>
        <v>3.5</v>
      </c>
      <c r="AF12" s="1">
        <f>J12+L12+N12+P12</f>
        <v>9</v>
      </c>
      <c r="AG12" s="22">
        <f t="shared" si="1"/>
        <v>2.25</v>
      </c>
      <c r="AH12" s="1">
        <f t="shared" si="2"/>
        <v>5</v>
      </c>
    </row>
    <row r="13" spans="1:34" x14ac:dyDescent="0.25">
      <c r="A13" s="1"/>
      <c r="B13" s="14">
        <v>9</v>
      </c>
      <c r="C13" s="124" t="s">
        <v>17</v>
      </c>
      <c r="D13" s="124">
        <v>9</v>
      </c>
      <c r="E13" s="14" t="s">
        <v>161</v>
      </c>
      <c r="F13" s="14">
        <v>3</v>
      </c>
      <c r="G13" s="1"/>
      <c r="H13" s="54" t="s">
        <v>165</v>
      </c>
      <c r="I13" s="35">
        <v>2</v>
      </c>
      <c r="J13" s="35">
        <v>6</v>
      </c>
      <c r="K13" s="38">
        <v>14</v>
      </c>
      <c r="L13" s="39">
        <v>2</v>
      </c>
      <c r="M13" s="30">
        <v>12</v>
      </c>
      <c r="N13" s="39">
        <v>5</v>
      </c>
      <c r="O13" s="35">
        <v>1</v>
      </c>
      <c r="P13" s="35">
        <v>3</v>
      </c>
      <c r="Q13" s="1"/>
      <c r="R13" s="1"/>
      <c r="S13" s="1"/>
      <c r="T13" s="1"/>
      <c r="U13" s="1"/>
      <c r="V13" s="1"/>
      <c r="W13" s="1"/>
      <c r="X13" s="1"/>
      <c r="Y13" s="1"/>
      <c r="Z13" s="1"/>
      <c r="AA13" s="1">
        <v>4</v>
      </c>
      <c r="AB13" s="1">
        <v>2</v>
      </c>
      <c r="AC13" s="1">
        <v>2</v>
      </c>
      <c r="AD13" s="1">
        <f>I13+K13+M13+O13</f>
        <v>29</v>
      </c>
      <c r="AE13" s="22">
        <f t="shared" si="0"/>
        <v>7.25</v>
      </c>
      <c r="AF13" s="1">
        <f>J13+L13+N13+P13</f>
        <v>16</v>
      </c>
      <c r="AG13" s="1">
        <f t="shared" si="1"/>
        <v>4</v>
      </c>
      <c r="AH13" s="1">
        <f t="shared" si="2"/>
        <v>13</v>
      </c>
    </row>
    <row r="14" spans="1:34" x14ac:dyDescent="0.25">
      <c r="A14" s="1"/>
      <c r="B14" s="14">
        <v>10</v>
      </c>
      <c r="C14" s="124" t="s">
        <v>42</v>
      </c>
      <c r="D14" s="124">
        <v>6</v>
      </c>
      <c r="E14" s="14" t="s">
        <v>169</v>
      </c>
      <c r="F14" s="14">
        <v>5</v>
      </c>
      <c r="G14" s="1"/>
      <c r="H14" s="54" t="s">
        <v>134</v>
      </c>
      <c r="I14" s="35">
        <v>4</v>
      </c>
      <c r="J14" s="35">
        <v>7</v>
      </c>
      <c r="K14" s="44" t="s">
        <v>242</v>
      </c>
      <c r="L14" s="45"/>
      <c r="M14" s="30">
        <v>5</v>
      </c>
      <c r="N14" s="39">
        <v>4</v>
      </c>
      <c r="O14" s="35">
        <v>3</v>
      </c>
      <c r="P14" s="35">
        <v>4</v>
      </c>
      <c r="Q14" s="1"/>
      <c r="R14" s="1"/>
      <c r="S14" s="1"/>
      <c r="T14" s="1"/>
      <c r="U14" s="1"/>
      <c r="V14" s="1"/>
      <c r="W14" s="1"/>
      <c r="X14" s="1"/>
      <c r="Y14" s="1"/>
      <c r="Z14" s="1"/>
      <c r="AA14" s="1">
        <v>3</v>
      </c>
      <c r="AB14" s="1">
        <v>1</v>
      </c>
      <c r="AC14" s="1">
        <v>2</v>
      </c>
      <c r="AD14" s="1">
        <f>I14+M14+O14</f>
        <v>12</v>
      </c>
      <c r="AE14" s="1">
        <f t="shared" si="0"/>
        <v>4</v>
      </c>
      <c r="AF14" s="1">
        <f>J14+N14+P14</f>
        <v>15</v>
      </c>
      <c r="AG14" s="1">
        <f t="shared" si="1"/>
        <v>5</v>
      </c>
      <c r="AH14" s="1">
        <f t="shared" si="2"/>
        <v>-3</v>
      </c>
    </row>
    <row r="15" spans="1:34" x14ac:dyDescent="0.25">
      <c r="A15" s="1"/>
      <c r="B15" s="14">
        <v>11</v>
      </c>
      <c r="C15" s="14" t="s">
        <v>166</v>
      </c>
      <c r="D15" s="14">
        <v>0</v>
      </c>
      <c r="E15" s="124" t="s">
        <v>10</v>
      </c>
      <c r="F15" s="124">
        <v>1</v>
      </c>
      <c r="G15" s="1"/>
      <c r="H15" s="54" t="s">
        <v>141</v>
      </c>
      <c r="I15" s="30">
        <v>1</v>
      </c>
      <c r="J15" s="30">
        <v>0</v>
      </c>
      <c r="K15" s="40">
        <v>5</v>
      </c>
      <c r="L15" s="41">
        <v>11</v>
      </c>
      <c r="M15" s="32" t="s">
        <v>242</v>
      </c>
      <c r="N15" s="45"/>
      <c r="O15" s="35">
        <v>4</v>
      </c>
      <c r="P15" s="35">
        <v>6</v>
      </c>
      <c r="Q15" s="1"/>
      <c r="R15" s="1"/>
      <c r="S15" s="1"/>
      <c r="T15" s="1"/>
      <c r="U15" s="1"/>
      <c r="V15" s="1"/>
      <c r="W15" s="1"/>
      <c r="X15" s="1"/>
      <c r="Y15" s="1"/>
      <c r="Z15" s="1"/>
      <c r="AA15" s="1">
        <v>3</v>
      </c>
      <c r="AB15" s="1">
        <v>1</v>
      </c>
      <c r="AC15" s="1">
        <v>2</v>
      </c>
      <c r="AD15" s="1">
        <f>I15+K15+O15</f>
        <v>10</v>
      </c>
      <c r="AE15" s="22">
        <f t="shared" si="0"/>
        <v>3.3333333333333335</v>
      </c>
      <c r="AF15" s="1">
        <f>J15+L15+P15</f>
        <v>17</v>
      </c>
      <c r="AG15" s="22">
        <f t="shared" si="1"/>
        <v>5.666666666666667</v>
      </c>
      <c r="AH15" s="1">
        <f t="shared" si="2"/>
        <v>-7</v>
      </c>
    </row>
    <row r="16" spans="1:34" x14ac:dyDescent="0.25">
      <c r="A16" s="1"/>
      <c r="B16" s="1"/>
      <c r="C16" s="1"/>
      <c r="D16" s="1"/>
      <c r="E16" s="1"/>
      <c r="F16" s="1"/>
      <c r="G16" s="1"/>
      <c r="H16" s="54" t="s">
        <v>129</v>
      </c>
      <c r="I16" s="30">
        <v>9</v>
      </c>
      <c r="J16" s="30">
        <v>3</v>
      </c>
      <c r="K16" s="40">
        <v>5</v>
      </c>
      <c r="L16" s="41">
        <v>6</v>
      </c>
      <c r="M16" s="35">
        <v>0</v>
      </c>
      <c r="N16" s="35">
        <v>3</v>
      </c>
      <c r="O16" s="17"/>
      <c r="P16" s="17"/>
      <c r="Q16" s="1"/>
      <c r="R16" s="1"/>
      <c r="S16" s="1"/>
      <c r="T16" s="1"/>
      <c r="U16" s="1"/>
      <c r="V16" s="1"/>
      <c r="W16" s="1"/>
      <c r="X16" s="1"/>
      <c r="Y16" s="1"/>
      <c r="Z16" s="1"/>
      <c r="AA16" s="1">
        <v>3</v>
      </c>
      <c r="AB16" s="1">
        <v>1</v>
      </c>
      <c r="AC16" s="1">
        <v>2</v>
      </c>
      <c r="AD16" s="1">
        <f>I16+K16+M16</f>
        <v>14</v>
      </c>
      <c r="AE16" s="22">
        <f t="shared" si="0"/>
        <v>4.666666666666667</v>
      </c>
      <c r="AF16" s="1">
        <f>J16+L16+N16</f>
        <v>12</v>
      </c>
      <c r="AG16" s="1">
        <f t="shared" si="1"/>
        <v>4</v>
      </c>
      <c r="AH16" s="1">
        <f t="shared" si="2"/>
        <v>2</v>
      </c>
    </row>
    <row r="17" spans="1:34" x14ac:dyDescent="0.25">
      <c r="A17" s="3"/>
      <c r="B17" s="1"/>
      <c r="C17" s="1"/>
      <c r="D17" s="1"/>
      <c r="E17" s="1"/>
      <c r="F17" s="1"/>
      <c r="G17" s="1"/>
      <c r="H17" s="54" t="s">
        <v>124</v>
      </c>
      <c r="I17" s="35">
        <v>2</v>
      </c>
      <c r="J17" s="35">
        <v>5</v>
      </c>
      <c r="K17" s="38">
        <v>5</v>
      </c>
      <c r="L17" s="39">
        <v>1</v>
      </c>
      <c r="M17" s="35">
        <v>4</v>
      </c>
      <c r="N17" s="35">
        <v>5</v>
      </c>
      <c r="O17" s="17"/>
      <c r="P17" s="17"/>
      <c r="Q17" s="1"/>
      <c r="R17" s="1"/>
      <c r="S17" s="1"/>
      <c r="T17" s="1"/>
      <c r="U17" s="1"/>
      <c r="V17" s="1"/>
      <c r="W17" s="1"/>
      <c r="X17" s="1"/>
      <c r="Y17" s="1"/>
      <c r="Z17" s="1"/>
      <c r="AA17" s="1">
        <v>3</v>
      </c>
      <c r="AB17" s="1">
        <v>1</v>
      </c>
      <c r="AC17" s="1">
        <v>2</v>
      </c>
      <c r="AD17" s="1">
        <f>I17+K17+M17</f>
        <v>11</v>
      </c>
      <c r="AE17" s="22">
        <f t="shared" si="0"/>
        <v>3.6666666666666665</v>
      </c>
      <c r="AF17" s="1">
        <f>J17+L17+N17</f>
        <v>11</v>
      </c>
      <c r="AG17" s="22">
        <f t="shared" si="1"/>
        <v>3.6666666666666665</v>
      </c>
      <c r="AH17" s="1">
        <f t="shared" si="2"/>
        <v>0</v>
      </c>
    </row>
    <row r="18" spans="1:34" x14ac:dyDescent="0.25">
      <c r="A18" s="3" t="s">
        <v>30</v>
      </c>
      <c r="B18" s="15" t="s">
        <v>3</v>
      </c>
      <c r="C18" s="15" t="s">
        <v>99</v>
      </c>
      <c r="D18" s="15"/>
      <c r="E18" s="15" t="s">
        <v>98</v>
      </c>
      <c r="F18" s="15"/>
      <c r="G18" s="1"/>
      <c r="H18" s="54" t="s">
        <v>132</v>
      </c>
      <c r="I18" s="30">
        <v>4</v>
      </c>
      <c r="J18" s="30">
        <v>3</v>
      </c>
      <c r="K18" s="40">
        <v>0</v>
      </c>
      <c r="L18" s="41">
        <v>7</v>
      </c>
      <c r="M18" s="35">
        <v>2</v>
      </c>
      <c r="N18" s="35">
        <v>7</v>
      </c>
      <c r="O18" s="17"/>
      <c r="P18" s="17"/>
      <c r="Q18" s="1"/>
      <c r="R18" s="1"/>
      <c r="S18" s="1"/>
      <c r="T18" s="1"/>
      <c r="U18" s="1"/>
      <c r="V18" s="1"/>
      <c r="W18" s="1"/>
      <c r="X18" s="1"/>
      <c r="Y18" s="1"/>
      <c r="Z18" s="1"/>
      <c r="AA18" s="1">
        <v>3</v>
      </c>
      <c r="AB18" s="1">
        <v>1</v>
      </c>
      <c r="AC18" s="1">
        <v>2</v>
      </c>
      <c r="AD18" s="1">
        <f>I18+K18+M18</f>
        <v>6</v>
      </c>
      <c r="AE18" s="1">
        <f t="shared" si="0"/>
        <v>2</v>
      </c>
      <c r="AF18" s="1">
        <f>J18+L18+N18</f>
        <v>17</v>
      </c>
      <c r="AG18" s="22">
        <f t="shared" si="1"/>
        <v>5.666666666666667</v>
      </c>
      <c r="AH18" s="1">
        <f t="shared" si="2"/>
        <v>-11</v>
      </c>
    </row>
    <row r="19" spans="1:34" x14ac:dyDescent="0.25">
      <c r="A19" s="1" t="s">
        <v>31</v>
      </c>
      <c r="B19" s="14">
        <v>12</v>
      </c>
      <c r="C19" s="14" t="s">
        <v>25</v>
      </c>
      <c r="D19" s="14">
        <v>1</v>
      </c>
      <c r="E19" s="124" t="s">
        <v>19</v>
      </c>
      <c r="F19" s="124">
        <v>5</v>
      </c>
      <c r="G19" s="1"/>
      <c r="H19" s="54" t="s">
        <v>139</v>
      </c>
      <c r="I19" s="35">
        <v>3</v>
      </c>
      <c r="J19" s="35">
        <v>4</v>
      </c>
      <c r="K19" s="38">
        <v>2</v>
      </c>
      <c r="L19" s="39">
        <v>0</v>
      </c>
      <c r="M19" s="35">
        <v>1</v>
      </c>
      <c r="N19" s="35">
        <v>2</v>
      </c>
      <c r="O19" s="17"/>
      <c r="P19" s="17"/>
      <c r="Q19" s="1"/>
      <c r="R19" s="1"/>
      <c r="S19" s="1"/>
      <c r="T19" s="1"/>
      <c r="U19" s="1"/>
      <c r="V19" s="1"/>
      <c r="W19" s="1"/>
      <c r="X19" s="1"/>
      <c r="Y19" s="1"/>
      <c r="Z19" s="1"/>
      <c r="AA19" s="1">
        <v>3</v>
      </c>
      <c r="AB19" s="1">
        <v>1</v>
      </c>
      <c r="AC19" s="1">
        <v>2</v>
      </c>
      <c r="AD19" s="1">
        <f>I19+K19+M19</f>
        <v>6</v>
      </c>
      <c r="AE19" s="1">
        <f t="shared" si="0"/>
        <v>2</v>
      </c>
      <c r="AF19" s="1">
        <f>J19+L19+N19</f>
        <v>6</v>
      </c>
      <c r="AG19" s="1">
        <f t="shared" si="1"/>
        <v>2</v>
      </c>
      <c r="AH19" s="1">
        <f t="shared" si="2"/>
        <v>0</v>
      </c>
    </row>
    <row r="20" spans="1:34" x14ac:dyDescent="0.25">
      <c r="A20" s="1" t="s">
        <v>108</v>
      </c>
      <c r="B20" s="14">
        <v>13</v>
      </c>
      <c r="C20" s="124" t="s">
        <v>16</v>
      </c>
      <c r="D20" s="124">
        <v>2</v>
      </c>
      <c r="E20" s="14" t="s">
        <v>12</v>
      </c>
      <c r="F20" s="14">
        <v>0</v>
      </c>
      <c r="G20" s="1"/>
      <c r="H20" s="54" t="s">
        <v>169</v>
      </c>
      <c r="I20" s="35">
        <v>5</v>
      </c>
      <c r="J20" s="35">
        <v>6</v>
      </c>
      <c r="K20" s="38">
        <v>7</v>
      </c>
      <c r="L20" s="39">
        <v>2</v>
      </c>
      <c r="M20" s="35">
        <v>5</v>
      </c>
      <c r="N20" s="35">
        <v>12</v>
      </c>
      <c r="O20" s="17"/>
      <c r="P20" s="17"/>
      <c r="Q20" s="1"/>
      <c r="R20" s="1"/>
      <c r="S20" s="1"/>
      <c r="T20" s="1"/>
      <c r="U20" s="1"/>
      <c r="V20" s="1"/>
      <c r="W20" s="1"/>
      <c r="X20" s="1"/>
      <c r="Y20" s="1"/>
      <c r="Z20" s="1"/>
      <c r="AA20" s="1">
        <v>3</v>
      </c>
      <c r="AB20" s="1">
        <v>1</v>
      </c>
      <c r="AC20" s="1">
        <v>2</v>
      </c>
      <c r="AD20" s="1">
        <f>I20+K20+M20</f>
        <v>17</v>
      </c>
      <c r="AE20" s="22">
        <f t="shared" si="0"/>
        <v>5.666666666666667</v>
      </c>
      <c r="AF20" s="1">
        <f>J20+L20+N20</f>
        <v>20</v>
      </c>
      <c r="AG20" s="22">
        <f t="shared" si="1"/>
        <v>6.666666666666667</v>
      </c>
      <c r="AH20" s="1">
        <f t="shared" si="2"/>
        <v>-3</v>
      </c>
    </row>
    <row r="21" spans="1:34" x14ac:dyDescent="0.25">
      <c r="A21" s="1" t="s">
        <v>101</v>
      </c>
      <c r="B21" s="14">
        <v>14</v>
      </c>
      <c r="C21" s="14" t="s">
        <v>327</v>
      </c>
      <c r="D21" s="14">
        <v>2</v>
      </c>
      <c r="E21" s="124" t="s">
        <v>168</v>
      </c>
      <c r="F21" s="124">
        <v>4</v>
      </c>
      <c r="G21" s="1"/>
      <c r="H21" s="54" t="s">
        <v>172</v>
      </c>
      <c r="I21" s="35">
        <v>3</v>
      </c>
      <c r="J21" s="35">
        <v>9</v>
      </c>
      <c r="K21" s="40">
        <v>2</v>
      </c>
      <c r="L21" s="35">
        <v>4</v>
      </c>
      <c r="M21" s="17"/>
      <c r="N21" s="17"/>
      <c r="O21" s="17"/>
      <c r="P21" s="17"/>
      <c r="Q21" s="1"/>
      <c r="R21" s="1"/>
      <c r="S21" s="1"/>
      <c r="T21" s="1"/>
      <c r="U21" s="1"/>
      <c r="V21" s="1"/>
      <c r="W21" s="1"/>
      <c r="X21" s="1"/>
      <c r="Y21" s="1"/>
      <c r="Z21" s="1"/>
      <c r="AA21" s="1">
        <v>1</v>
      </c>
      <c r="AB21" s="1">
        <v>0</v>
      </c>
      <c r="AC21" s="1">
        <v>2</v>
      </c>
      <c r="AD21" s="1">
        <f>I21+K21</f>
        <v>5</v>
      </c>
      <c r="AE21" s="1">
        <f t="shared" si="0"/>
        <v>5</v>
      </c>
      <c r="AF21" s="1">
        <f>J21+L21</f>
        <v>13</v>
      </c>
      <c r="AG21" s="1">
        <f t="shared" si="1"/>
        <v>13</v>
      </c>
      <c r="AH21" s="1">
        <f t="shared" si="2"/>
        <v>-8</v>
      </c>
    </row>
    <row r="22" spans="1:34" x14ac:dyDescent="0.25">
      <c r="A22" s="1"/>
      <c r="B22" s="14">
        <v>15</v>
      </c>
      <c r="C22" s="124" t="s">
        <v>165</v>
      </c>
      <c r="D22" s="124">
        <v>14</v>
      </c>
      <c r="E22" s="14" t="s">
        <v>161</v>
      </c>
      <c r="F22" s="14">
        <v>2</v>
      </c>
      <c r="G22" s="1"/>
      <c r="H22" s="54" t="s">
        <v>173</v>
      </c>
      <c r="I22" s="35">
        <v>3</v>
      </c>
      <c r="J22" s="35">
        <v>9</v>
      </c>
      <c r="K22" s="40">
        <v>2</v>
      </c>
      <c r="L22" s="35">
        <v>14</v>
      </c>
      <c r="M22" s="17"/>
      <c r="N22" s="17"/>
      <c r="O22" s="17"/>
      <c r="P22" s="17"/>
      <c r="Q22" s="1"/>
      <c r="R22" s="1"/>
      <c r="S22" s="1"/>
      <c r="T22" s="1"/>
      <c r="U22" s="1"/>
      <c r="V22" s="1"/>
      <c r="W22" s="1"/>
      <c r="X22" s="1"/>
      <c r="Y22" s="1"/>
      <c r="Z22" s="1"/>
      <c r="AA22" s="1">
        <v>1</v>
      </c>
      <c r="AB22" s="1">
        <v>0</v>
      </c>
      <c r="AC22" s="1">
        <v>2</v>
      </c>
      <c r="AD22" s="1">
        <f>I22+K22</f>
        <v>5</v>
      </c>
      <c r="AE22" s="1">
        <f t="shared" si="0"/>
        <v>5</v>
      </c>
      <c r="AF22" s="1">
        <f>J22+L22</f>
        <v>23</v>
      </c>
      <c r="AG22" s="1">
        <f t="shared" si="1"/>
        <v>23</v>
      </c>
      <c r="AH22" s="1">
        <f t="shared" si="2"/>
        <v>-18</v>
      </c>
    </row>
    <row r="23" spans="1:34" x14ac:dyDescent="0.25">
      <c r="A23" s="1"/>
      <c r="B23" s="14">
        <v>16</v>
      </c>
      <c r="C23" s="124" t="s">
        <v>170</v>
      </c>
      <c r="D23" s="124">
        <v>7</v>
      </c>
      <c r="E23" s="14" t="s">
        <v>166</v>
      </c>
      <c r="F23" s="14">
        <v>2</v>
      </c>
      <c r="G23" s="1"/>
      <c r="H23" s="54" t="s">
        <v>135</v>
      </c>
      <c r="I23" s="35">
        <v>5</v>
      </c>
      <c r="J23" s="35">
        <v>9</v>
      </c>
      <c r="K23" s="40">
        <v>1</v>
      </c>
      <c r="L23" s="35">
        <v>5</v>
      </c>
      <c r="M23" s="17"/>
      <c r="N23" s="17"/>
      <c r="O23" s="17"/>
      <c r="P23" s="17"/>
      <c r="Q23" s="1"/>
      <c r="R23" s="1"/>
      <c r="S23" s="1"/>
      <c r="T23" s="1"/>
      <c r="U23" s="1"/>
      <c r="V23" s="1"/>
      <c r="W23" s="1"/>
      <c r="X23" s="1"/>
      <c r="Y23" s="1"/>
      <c r="Z23" s="1"/>
      <c r="AA23" s="1">
        <v>1</v>
      </c>
      <c r="AB23" s="1">
        <v>0</v>
      </c>
      <c r="AC23" s="1">
        <v>2</v>
      </c>
      <c r="AD23" s="1">
        <f>I23+K23</f>
        <v>6</v>
      </c>
      <c r="AE23" s="1">
        <f t="shared" si="0"/>
        <v>6</v>
      </c>
      <c r="AF23" s="1">
        <f>J23+L23</f>
        <v>14</v>
      </c>
      <c r="AG23" s="1">
        <f t="shared" si="1"/>
        <v>14</v>
      </c>
      <c r="AH23" s="1">
        <f t="shared" si="2"/>
        <v>-8</v>
      </c>
    </row>
    <row r="24" spans="1:34" x14ac:dyDescent="0.25">
      <c r="A24" s="1"/>
      <c r="B24" s="14">
        <v>17</v>
      </c>
      <c r="C24" s="14" t="s">
        <v>18</v>
      </c>
      <c r="D24" s="14">
        <v>3</v>
      </c>
      <c r="E24" s="124" t="s">
        <v>167</v>
      </c>
      <c r="F24" s="124">
        <v>4</v>
      </c>
      <c r="G24" s="1"/>
      <c r="H24" s="54" t="s">
        <v>144</v>
      </c>
      <c r="I24" s="35">
        <v>4</v>
      </c>
      <c r="J24" s="35">
        <v>5</v>
      </c>
      <c r="K24" s="40">
        <v>0</v>
      </c>
      <c r="L24" s="35">
        <v>2</v>
      </c>
      <c r="M24" s="17"/>
      <c r="N24" s="17"/>
      <c r="O24" s="17"/>
      <c r="P24" s="17"/>
      <c r="Q24" s="1"/>
      <c r="R24" s="1"/>
      <c r="S24" s="1"/>
      <c r="T24" s="1"/>
      <c r="U24" s="1"/>
      <c r="V24" s="1"/>
      <c r="W24" s="1"/>
      <c r="X24" s="1"/>
      <c r="Y24" s="1"/>
      <c r="Z24" s="1"/>
      <c r="AA24" s="1">
        <v>1</v>
      </c>
      <c r="AB24" s="1">
        <v>0</v>
      </c>
      <c r="AC24" s="1">
        <v>2</v>
      </c>
      <c r="AD24" s="1">
        <f>I24+K24</f>
        <v>4</v>
      </c>
      <c r="AE24" s="1">
        <f t="shared" si="0"/>
        <v>4</v>
      </c>
      <c r="AF24" s="1">
        <f>J24+L24</f>
        <v>7</v>
      </c>
      <c r="AG24" s="1">
        <f t="shared" si="1"/>
        <v>7</v>
      </c>
      <c r="AH24" s="1">
        <f t="shared" si="2"/>
        <v>-3</v>
      </c>
    </row>
    <row r="25" spans="1:34" x14ac:dyDescent="0.25">
      <c r="A25" s="1"/>
      <c r="B25" s="14">
        <v>18</v>
      </c>
      <c r="C25" s="14" t="s">
        <v>26</v>
      </c>
      <c r="D25" s="14">
        <v>0</v>
      </c>
      <c r="E25" s="124" t="s">
        <v>164</v>
      </c>
      <c r="F25" s="124">
        <v>7</v>
      </c>
      <c r="G25" s="1"/>
      <c r="H25" s="54" t="s">
        <v>166</v>
      </c>
      <c r="I25" s="35">
        <v>0</v>
      </c>
      <c r="J25" s="35">
        <v>1</v>
      </c>
      <c r="K25" s="40">
        <v>3</v>
      </c>
      <c r="L25" s="35">
        <v>4</v>
      </c>
      <c r="M25" s="17"/>
      <c r="N25" s="17"/>
      <c r="O25" s="17"/>
      <c r="P25" s="17"/>
      <c r="Q25" s="1"/>
      <c r="R25" s="1"/>
      <c r="S25" s="1"/>
      <c r="T25" s="1"/>
      <c r="U25" s="1"/>
      <c r="V25" s="1"/>
      <c r="W25" s="1"/>
      <c r="X25" s="1"/>
      <c r="Y25" s="1"/>
      <c r="Z25" s="1"/>
      <c r="AA25" s="1">
        <v>1</v>
      </c>
      <c r="AB25" s="1">
        <v>0</v>
      </c>
      <c r="AC25" s="1">
        <v>2</v>
      </c>
      <c r="AD25" s="1">
        <f>I25+K25</f>
        <v>3</v>
      </c>
      <c r="AE25" s="1">
        <f t="shared" si="0"/>
        <v>3</v>
      </c>
      <c r="AF25" s="1">
        <f>J25+L25</f>
        <v>5</v>
      </c>
      <c r="AG25" s="1">
        <f t="shared" si="1"/>
        <v>5</v>
      </c>
      <c r="AH25" s="1">
        <f t="shared" si="2"/>
        <v>-2</v>
      </c>
    </row>
    <row r="26" spans="1:34" x14ac:dyDescent="0.25">
      <c r="A26" s="1"/>
      <c r="B26" s="14">
        <v>19</v>
      </c>
      <c r="C26" s="14" t="s">
        <v>22</v>
      </c>
      <c r="D26" s="14">
        <v>5</v>
      </c>
      <c r="E26" s="124" t="s">
        <v>13</v>
      </c>
      <c r="F26" s="124">
        <v>6</v>
      </c>
      <c r="G26" s="1"/>
      <c r="N26" s="17"/>
      <c r="O26" s="17"/>
      <c r="P26" s="19"/>
      <c r="Q26" s="17"/>
    </row>
    <row r="27" spans="1:34" x14ac:dyDescent="0.25">
      <c r="A27" s="1"/>
      <c r="B27" s="14">
        <v>20</v>
      </c>
      <c r="C27" s="14" t="s">
        <v>15</v>
      </c>
      <c r="D27" s="14">
        <v>0</v>
      </c>
      <c r="E27" s="124" t="s">
        <v>17</v>
      </c>
      <c r="F27" s="124">
        <v>1</v>
      </c>
      <c r="G27" s="1"/>
    </row>
    <row r="28" spans="1:34" x14ac:dyDescent="0.25">
      <c r="A28" s="1"/>
      <c r="B28" s="14">
        <v>21</v>
      </c>
      <c r="C28" s="124" t="s">
        <v>42</v>
      </c>
      <c r="D28" s="124">
        <v>11</v>
      </c>
      <c r="E28" s="14" t="s">
        <v>10</v>
      </c>
      <c r="F28" s="14">
        <v>5</v>
      </c>
      <c r="G28" s="1"/>
      <c r="N28" s="19"/>
      <c r="O28" s="17"/>
      <c r="P28" s="19"/>
      <c r="Q28" s="1"/>
    </row>
    <row r="29" spans="1:34" x14ac:dyDescent="0.25">
      <c r="A29" s="3"/>
      <c r="B29" s="1"/>
      <c r="C29" s="1"/>
      <c r="D29" s="1"/>
      <c r="E29" s="1"/>
      <c r="F29" s="1"/>
      <c r="G29" s="1"/>
    </row>
    <row r="30" spans="1:34" x14ac:dyDescent="0.25">
      <c r="A30" s="2"/>
      <c r="B30" s="1"/>
      <c r="C30" s="1"/>
      <c r="D30" s="1"/>
      <c r="E30" s="1"/>
      <c r="F30" s="1"/>
      <c r="G30" s="1"/>
      <c r="N30" s="19"/>
      <c r="O30" s="17"/>
      <c r="P30" s="19"/>
      <c r="Q30" s="1"/>
    </row>
    <row r="31" spans="1:34" x14ac:dyDescent="0.25">
      <c r="A31" s="3" t="s">
        <v>32</v>
      </c>
      <c r="B31" s="15" t="s">
        <v>3</v>
      </c>
      <c r="C31" s="15" t="s">
        <v>99</v>
      </c>
      <c r="D31" s="15"/>
      <c r="E31" s="15" t="s">
        <v>98</v>
      </c>
      <c r="F31" s="15"/>
      <c r="G31" s="1"/>
      <c r="N31" s="19"/>
      <c r="O31" s="17"/>
      <c r="P31" s="19"/>
      <c r="Q31" s="1"/>
    </row>
    <row r="32" spans="1:34" x14ac:dyDescent="0.25">
      <c r="A32" s="2" t="s">
        <v>31</v>
      </c>
      <c r="B32" s="14">
        <v>22</v>
      </c>
      <c r="C32" s="124" t="s">
        <v>24</v>
      </c>
      <c r="D32" s="124">
        <v>5</v>
      </c>
      <c r="E32" s="14" t="s">
        <v>19</v>
      </c>
      <c r="F32" s="14">
        <v>4</v>
      </c>
      <c r="G32" s="1"/>
      <c r="O32" s="17"/>
      <c r="P32" s="19"/>
      <c r="Q32" s="1"/>
    </row>
    <row r="33" spans="1:17" x14ac:dyDescent="0.25">
      <c r="A33" s="1" t="s">
        <v>109</v>
      </c>
      <c r="B33" s="14">
        <v>23</v>
      </c>
      <c r="C33" s="14" t="s">
        <v>16</v>
      </c>
      <c r="D33" s="14">
        <v>1</v>
      </c>
      <c r="E33" s="124" t="s">
        <v>168</v>
      </c>
      <c r="F33" s="124">
        <v>2</v>
      </c>
      <c r="G33" s="1"/>
      <c r="O33" s="17"/>
      <c r="P33" s="19"/>
      <c r="Q33" s="1"/>
    </row>
    <row r="34" spans="1:17" x14ac:dyDescent="0.25">
      <c r="A34" s="1"/>
      <c r="B34" s="14">
        <v>24</v>
      </c>
      <c r="C34" s="124" t="s">
        <v>165</v>
      </c>
      <c r="D34" s="124">
        <v>12</v>
      </c>
      <c r="E34" s="14" t="s">
        <v>169</v>
      </c>
      <c r="F34" s="14">
        <v>5</v>
      </c>
      <c r="G34" s="1"/>
      <c r="O34" s="17"/>
      <c r="P34" s="19"/>
      <c r="Q34" s="1"/>
    </row>
    <row r="35" spans="1:17" x14ac:dyDescent="0.25">
      <c r="A35" s="1"/>
      <c r="B35" s="14">
        <v>25</v>
      </c>
      <c r="C35" s="124" t="s">
        <v>18</v>
      </c>
      <c r="D35" s="124">
        <v>7</v>
      </c>
      <c r="E35" s="14" t="s">
        <v>26</v>
      </c>
      <c r="F35" s="14">
        <v>2</v>
      </c>
      <c r="G35" s="1"/>
      <c r="O35" s="17"/>
      <c r="P35" s="19"/>
      <c r="Q35" s="1"/>
    </row>
    <row r="36" spans="1:17" x14ac:dyDescent="0.25">
      <c r="A36" s="1"/>
      <c r="B36" s="14">
        <v>26</v>
      </c>
      <c r="C36" s="14" t="s">
        <v>22</v>
      </c>
      <c r="D36" s="14">
        <v>0</v>
      </c>
      <c r="E36" s="124" t="s">
        <v>15</v>
      </c>
      <c r="F36" s="124">
        <v>3</v>
      </c>
      <c r="G36" s="1"/>
      <c r="O36" s="17"/>
      <c r="P36" s="19"/>
      <c r="Q36" s="1"/>
    </row>
    <row r="37" spans="1:17" x14ac:dyDescent="0.25">
      <c r="A37" s="1"/>
      <c r="B37" s="14">
        <v>27</v>
      </c>
      <c r="C37" s="14" t="s">
        <v>23</v>
      </c>
      <c r="D37" s="14">
        <v>6</v>
      </c>
      <c r="E37" s="124" t="s">
        <v>167</v>
      </c>
      <c r="F37" s="124">
        <v>11</v>
      </c>
      <c r="G37" s="1"/>
      <c r="O37" s="17"/>
      <c r="P37" s="19"/>
      <c r="Q37" s="1"/>
    </row>
    <row r="38" spans="1:17" x14ac:dyDescent="0.25">
      <c r="A38" s="1"/>
      <c r="B38" s="14">
        <v>28</v>
      </c>
      <c r="C38" s="14" t="s">
        <v>164</v>
      </c>
      <c r="D38" s="14">
        <v>2</v>
      </c>
      <c r="E38" s="124" t="s">
        <v>13</v>
      </c>
      <c r="F38" s="124">
        <v>4</v>
      </c>
      <c r="G38" s="1"/>
      <c r="O38" s="17"/>
      <c r="P38" s="19"/>
      <c r="Q38" s="1"/>
    </row>
    <row r="39" spans="1:17" x14ac:dyDescent="0.25">
      <c r="A39" s="1"/>
      <c r="B39" s="14">
        <v>29</v>
      </c>
      <c r="C39" s="124" t="s">
        <v>17</v>
      </c>
      <c r="D39" s="124">
        <v>8</v>
      </c>
      <c r="E39" s="14" t="s">
        <v>42</v>
      </c>
      <c r="F39" s="14">
        <v>4</v>
      </c>
      <c r="G39" s="1"/>
      <c r="O39" s="17"/>
      <c r="P39" s="19"/>
      <c r="Q39" s="1"/>
    </row>
    <row r="40" spans="1:17" x14ac:dyDescent="0.25">
      <c r="A40" s="1"/>
      <c r="B40" s="1"/>
      <c r="C40" s="1"/>
      <c r="D40" s="1"/>
      <c r="E40" s="1"/>
      <c r="F40" s="1"/>
      <c r="G40" s="1"/>
      <c r="O40" s="17"/>
      <c r="P40" s="19"/>
      <c r="Q40" s="1"/>
    </row>
    <row r="41" spans="1:17" x14ac:dyDescent="0.25">
      <c r="A41" s="1"/>
      <c r="B41" s="1"/>
      <c r="C41" s="1"/>
      <c r="D41" s="1"/>
      <c r="E41" s="1"/>
      <c r="F41" s="1"/>
      <c r="G41" s="1"/>
      <c r="O41" s="17"/>
      <c r="P41" s="19"/>
      <c r="Q41" s="1"/>
    </row>
    <row r="42" spans="1:17" x14ac:dyDescent="0.25">
      <c r="A42" s="3" t="s">
        <v>34</v>
      </c>
      <c r="B42" s="15" t="s">
        <v>3</v>
      </c>
      <c r="C42" s="15" t="s">
        <v>99</v>
      </c>
      <c r="D42" s="15"/>
      <c r="E42" s="15" t="s">
        <v>98</v>
      </c>
      <c r="F42" s="15"/>
      <c r="G42" s="1"/>
      <c r="O42" s="17"/>
      <c r="P42" s="19"/>
      <c r="Q42" s="1"/>
    </row>
    <row r="43" spans="1:17" x14ac:dyDescent="0.25">
      <c r="A43" s="1" t="s">
        <v>31</v>
      </c>
      <c r="B43" s="14">
        <v>30</v>
      </c>
      <c r="C43" s="14" t="s">
        <v>24</v>
      </c>
      <c r="D43" s="14">
        <v>3</v>
      </c>
      <c r="E43" s="124" t="s">
        <v>168</v>
      </c>
      <c r="F43" s="124">
        <v>4</v>
      </c>
      <c r="G43" s="1"/>
      <c r="O43" s="17"/>
      <c r="P43" s="19"/>
      <c r="Q43" s="1"/>
    </row>
    <row r="44" spans="1:17" x14ac:dyDescent="0.25">
      <c r="A44" s="1" t="s">
        <v>58</v>
      </c>
      <c r="B44" s="14">
        <v>31</v>
      </c>
      <c r="C44" s="14" t="s">
        <v>165</v>
      </c>
      <c r="D44" s="14">
        <v>1</v>
      </c>
      <c r="E44" s="124" t="s">
        <v>18</v>
      </c>
      <c r="F44" s="124">
        <v>3</v>
      </c>
      <c r="G44" s="1"/>
      <c r="Q44" s="1"/>
    </row>
    <row r="45" spans="1:17" x14ac:dyDescent="0.25">
      <c r="A45" s="1" t="s">
        <v>110</v>
      </c>
      <c r="B45" s="14">
        <v>32</v>
      </c>
      <c r="C45" s="124" t="s">
        <v>15</v>
      </c>
      <c r="D45" s="124">
        <v>6</v>
      </c>
      <c r="E45" s="14" t="s">
        <v>10</v>
      </c>
      <c r="F45" s="14">
        <v>4</v>
      </c>
      <c r="G45" s="1"/>
      <c r="Q45" s="1"/>
    </row>
    <row r="46" spans="1:17" x14ac:dyDescent="0.25">
      <c r="B46" s="14">
        <v>33</v>
      </c>
      <c r="C46" s="124" t="s">
        <v>23</v>
      </c>
      <c r="D46" s="124">
        <v>1</v>
      </c>
      <c r="E46" s="14" t="s">
        <v>164</v>
      </c>
      <c r="F46" s="14">
        <v>0</v>
      </c>
      <c r="G46" s="1"/>
      <c r="Q46" s="1"/>
    </row>
    <row r="47" spans="1:17" x14ac:dyDescent="0.25">
      <c r="A47" s="3"/>
      <c r="B47" s="14">
        <v>34</v>
      </c>
      <c r="C47" s="14" t="s">
        <v>167</v>
      </c>
      <c r="D47" s="14">
        <v>1</v>
      </c>
      <c r="E47" s="124" t="s">
        <v>13</v>
      </c>
      <c r="F47" s="124">
        <v>10</v>
      </c>
      <c r="G47" s="1"/>
      <c r="Q47" s="1"/>
    </row>
    <row r="48" spans="1:17" x14ac:dyDescent="0.25">
      <c r="A48" s="4"/>
      <c r="B48" s="1"/>
      <c r="C48" s="1"/>
      <c r="D48" s="1"/>
      <c r="E48" s="1"/>
      <c r="F48" s="1"/>
      <c r="G48" s="1"/>
      <c r="Q48" s="1"/>
    </row>
    <row r="49" spans="1:17" x14ac:dyDescent="0.25">
      <c r="A49" s="1"/>
      <c r="B49" s="1"/>
      <c r="C49" s="1"/>
      <c r="D49" s="1"/>
      <c r="E49" s="1"/>
      <c r="F49" s="1"/>
      <c r="G49" s="1"/>
      <c r="Q49" s="1"/>
    </row>
    <row r="50" spans="1:17" x14ac:dyDescent="0.25">
      <c r="A50" s="3" t="s">
        <v>35</v>
      </c>
      <c r="B50" s="15" t="s">
        <v>3</v>
      </c>
      <c r="C50" s="15" t="s">
        <v>99</v>
      </c>
      <c r="D50" s="15"/>
      <c r="E50" s="15" t="s">
        <v>98</v>
      </c>
      <c r="F50" s="15"/>
      <c r="G50" s="1"/>
      <c r="Q50" s="1"/>
    </row>
    <row r="51" spans="1:17" x14ac:dyDescent="0.25">
      <c r="B51" s="14">
        <v>35</v>
      </c>
      <c r="C51" s="14" t="s">
        <v>168</v>
      </c>
      <c r="D51" s="14">
        <v>3</v>
      </c>
      <c r="E51" s="124" t="s">
        <v>18</v>
      </c>
      <c r="F51" s="124">
        <v>9</v>
      </c>
      <c r="G51" s="1"/>
    </row>
    <row r="52" spans="1:17" x14ac:dyDescent="0.25">
      <c r="A52" s="2"/>
      <c r="B52" s="14">
        <v>36</v>
      </c>
      <c r="C52" s="14" t="s">
        <v>15</v>
      </c>
      <c r="D52" s="14">
        <v>6</v>
      </c>
      <c r="E52" s="124" t="s">
        <v>23</v>
      </c>
      <c r="F52" s="124">
        <v>8</v>
      </c>
      <c r="G52" s="1"/>
    </row>
    <row r="53" spans="1:17" x14ac:dyDescent="0.25">
      <c r="A53" s="3"/>
      <c r="B53" s="14">
        <v>37</v>
      </c>
      <c r="C53" s="14" t="s">
        <v>42</v>
      </c>
      <c r="D53" s="14">
        <v>5</v>
      </c>
      <c r="E53" s="124" t="s">
        <v>167</v>
      </c>
      <c r="F53" s="124">
        <v>9</v>
      </c>
      <c r="G53" s="1"/>
    </row>
    <row r="54" spans="1:17" x14ac:dyDescent="0.25">
      <c r="A54" s="1"/>
      <c r="B54" s="14">
        <v>38</v>
      </c>
      <c r="C54" s="124" t="s">
        <v>13</v>
      </c>
      <c r="D54" s="124">
        <v>9</v>
      </c>
      <c r="E54" s="14" t="s">
        <v>17</v>
      </c>
      <c r="F54" s="14">
        <v>2</v>
      </c>
      <c r="G54" s="1"/>
    </row>
    <row r="55" spans="1:17" x14ac:dyDescent="0.25">
      <c r="A55" s="1"/>
      <c r="B55" s="1"/>
      <c r="C55" s="1"/>
      <c r="D55" s="1"/>
      <c r="E55" s="1"/>
      <c r="F55" s="1"/>
      <c r="G55" s="1"/>
    </row>
    <row r="56" spans="1:17" x14ac:dyDescent="0.25">
      <c r="A56" s="1"/>
      <c r="B56" s="1"/>
      <c r="C56" s="1"/>
      <c r="D56" s="1"/>
      <c r="E56" s="1"/>
      <c r="F56" s="1"/>
      <c r="G56" s="1"/>
    </row>
    <row r="57" spans="1:17" x14ac:dyDescent="0.25">
      <c r="A57" s="3" t="s">
        <v>37</v>
      </c>
      <c r="B57" s="15" t="s">
        <v>3</v>
      </c>
      <c r="C57" s="15" t="s">
        <v>99</v>
      </c>
      <c r="D57" s="15"/>
      <c r="E57" s="15" t="s">
        <v>98</v>
      </c>
      <c r="F57" s="15"/>
      <c r="G57" s="1"/>
    </row>
    <row r="58" spans="1:17" x14ac:dyDescent="0.25">
      <c r="A58" s="1" t="s">
        <v>31</v>
      </c>
      <c r="B58" s="14">
        <v>39</v>
      </c>
      <c r="C58" s="124" t="s">
        <v>18</v>
      </c>
      <c r="D58" s="124">
        <v>2</v>
      </c>
      <c r="E58" s="14" t="s">
        <v>23</v>
      </c>
      <c r="F58" s="14">
        <v>0</v>
      </c>
      <c r="G58" s="1"/>
    </row>
    <row r="59" spans="1:17" x14ac:dyDescent="0.25">
      <c r="A59" s="1" t="s">
        <v>103</v>
      </c>
      <c r="B59" s="14">
        <v>40</v>
      </c>
      <c r="C59" s="124" t="s">
        <v>17</v>
      </c>
      <c r="D59" s="124">
        <v>5</v>
      </c>
      <c r="E59" s="14" t="s">
        <v>167</v>
      </c>
      <c r="F59" s="14">
        <v>2</v>
      </c>
      <c r="G59" s="1"/>
    </row>
    <row r="60" spans="1:17" x14ac:dyDescent="0.25">
      <c r="B60" s="1"/>
      <c r="C60" s="1"/>
      <c r="D60" s="1"/>
      <c r="E60" s="1"/>
      <c r="F60" s="1"/>
      <c r="G60" s="1"/>
    </row>
    <row r="61" spans="1:17" x14ac:dyDescent="0.25">
      <c r="A61" s="1"/>
      <c r="B61" s="1"/>
      <c r="C61" s="1"/>
      <c r="D61" s="1"/>
      <c r="E61" s="1"/>
      <c r="F61" s="1"/>
      <c r="G61" s="1"/>
    </row>
    <row r="62" spans="1:17" x14ac:dyDescent="0.25">
      <c r="A62" s="3" t="s">
        <v>41</v>
      </c>
      <c r="B62" s="15" t="s">
        <v>3</v>
      </c>
      <c r="C62" s="15" t="s">
        <v>99</v>
      </c>
      <c r="D62" s="15"/>
      <c r="E62" s="15" t="s">
        <v>98</v>
      </c>
      <c r="F62" s="15"/>
      <c r="G62" s="1"/>
    </row>
    <row r="63" spans="1:17" x14ac:dyDescent="0.25">
      <c r="A63" s="1" t="s">
        <v>31</v>
      </c>
      <c r="B63" s="14">
        <v>41</v>
      </c>
      <c r="C63" s="124" t="s">
        <v>13</v>
      </c>
      <c r="D63" s="124">
        <v>9</v>
      </c>
      <c r="E63" s="14" t="s">
        <v>17</v>
      </c>
      <c r="F63" s="14">
        <v>5</v>
      </c>
      <c r="G63" s="1"/>
    </row>
    <row r="64" spans="1:17" x14ac:dyDescent="0.25">
      <c r="A64" s="1" t="s">
        <v>18</v>
      </c>
      <c r="B64" s="1"/>
      <c r="C64" s="1"/>
      <c r="D64" s="1"/>
      <c r="E64" s="1"/>
      <c r="F64" s="1"/>
      <c r="G64" s="1"/>
    </row>
    <row r="65" spans="1:7" x14ac:dyDescent="0.25">
      <c r="A65" s="1"/>
      <c r="B65" s="1"/>
      <c r="C65" s="1"/>
      <c r="D65" s="1"/>
      <c r="E65" s="1"/>
      <c r="F65" s="1"/>
      <c r="G65" s="1"/>
    </row>
    <row r="66" spans="1:7" x14ac:dyDescent="0.25">
      <c r="A66" s="3" t="s">
        <v>77</v>
      </c>
      <c r="B66" s="15" t="s">
        <v>3</v>
      </c>
      <c r="C66" s="15" t="s">
        <v>99</v>
      </c>
      <c r="D66" s="15"/>
      <c r="E66" s="15" t="s">
        <v>98</v>
      </c>
      <c r="F66" s="15"/>
      <c r="G66" s="1"/>
    </row>
    <row r="67" spans="1:7" x14ac:dyDescent="0.25">
      <c r="A67" s="1"/>
      <c r="B67" s="14">
        <v>42</v>
      </c>
      <c r="C67" s="124" t="s">
        <v>18</v>
      </c>
      <c r="D67" s="124">
        <v>1</v>
      </c>
      <c r="E67" s="14" t="s">
        <v>13</v>
      </c>
      <c r="F67" s="14">
        <v>0</v>
      </c>
      <c r="G67" s="1"/>
    </row>
    <row r="68" spans="1:7" x14ac:dyDescent="0.25">
      <c r="A68" s="1"/>
      <c r="B68" s="1"/>
      <c r="C68" s="1"/>
      <c r="D68" s="1"/>
      <c r="E68" s="1"/>
      <c r="F68" s="1"/>
      <c r="G68" s="1"/>
    </row>
    <row r="69" spans="1:7" x14ac:dyDescent="0.25">
      <c r="A69" s="1"/>
      <c r="B69" s="1"/>
      <c r="C69" s="1"/>
      <c r="D69" s="1"/>
      <c r="E69" s="1"/>
      <c r="F69" s="1"/>
      <c r="G69" s="1"/>
    </row>
    <row r="70" spans="1:7" x14ac:dyDescent="0.25">
      <c r="A70" s="3" t="s">
        <v>78</v>
      </c>
      <c r="B70" s="15" t="s">
        <v>3</v>
      </c>
      <c r="C70" s="15" t="s">
        <v>99</v>
      </c>
      <c r="D70" s="15"/>
      <c r="E70" s="15" t="s">
        <v>98</v>
      </c>
      <c r="F70" s="15"/>
      <c r="G70" s="1"/>
    </row>
    <row r="71" spans="1:7" x14ac:dyDescent="0.25">
      <c r="B71" s="14">
        <v>43</v>
      </c>
      <c r="C71" s="124" t="s">
        <v>18</v>
      </c>
      <c r="D71" s="124">
        <v>6</v>
      </c>
      <c r="E71" s="14" t="s">
        <v>13</v>
      </c>
      <c r="F71" s="14">
        <v>1</v>
      </c>
      <c r="G71" s="1"/>
    </row>
    <row r="72" spans="1:7" x14ac:dyDescent="0.25">
      <c r="A72" s="1"/>
      <c r="G72" s="1"/>
    </row>
    <row r="73" spans="1:7" ht="18.75" x14ac:dyDescent="0.3">
      <c r="B73" s="26" t="s">
        <v>163</v>
      </c>
    </row>
    <row r="75" spans="1:7" ht="27.75" customHeight="1" x14ac:dyDescent="0.25"/>
  </sheetData>
  <sortState xmlns:xlrd2="http://schemas.microsoft.com/office/spreadsheetml/2017/richdata2" ref="H8:AI25">
    <sortCondition ref="AI8:AI25"/>
  </sortState>
  <printOptions horizontalCentered="1" verticalCentered="1"/>
  <pageMargins left="0.19685039370078741" right="0.19685039370078741" top="0.74803149606299213" bottom="0.74803149606299213" header="0.31496062992125984" footer="0.31496062992125984"/>
  <pageSetup scale="47" orientation="landscape"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C752E-9ADF-47F6-ACDE-A1DAB1AB2A8D}">
  <dimension ref="A2:AG77"/>
  <sheetViews>
    <sheetView showGridLines="0" topLeftCell="A54" workbookViewId="0"/>
  </sheetViews>
  <sheetFormatPr defaultRowHeight="15" x14ac:dyDescent="0.25"/>
  <cols>
    <col min="1" max="1" width="19.140625" customWidth="1"/>
    <col min="3" max="3" width="23.7109375" customWidth="1"/>
    <col min="4" max="4" width="5.5703125" customWidth="1"/>
    <col min="5" max="5" width="25" customWidth="1"/>
    <col min="6" max="7" width="6.140625" customWidth="1"/>
    <col min="8" max="8" width="22.28515625" customWidth="1"/>
    <col min="9" max="24" width="3.7109375" customWidth="1"/>
    <col min="25" max="25" width="7.140625" bestFit="1" customWidth="1"/>
    <col min="26" max="26" width="5.28515625" bestFit="1" customWidth="1"/>
    <col min="27" max="27" width="4.7109375" bestFit="1" customWidth="1"/>
    <col min="28" max="28" width="3.140625" style="1" bestFit="1" customWidth="1"/>
    <col min="29" max="29" width="6.85546875" style="1" bestFit="1" customWidth="1"/>
    <col min="30" max="30" width="3.42578125" style="1" bestFit="1" customWidth="1"/>
    <col min="31" max="31" width="7.140625" style="1" bestFit="1" customWidth="1"/>
    <col min="32" max="32" width="8.140625" style="1" bestFit="1" customWidth="1"/>
    <col min="33" max="33" width="4.85546875" customWidth="1"/>
  </cols>
  <sheetData>
    <row r="2" spans="1:33" ht="18.75" x14ac:dyDescent="0.3">
      <c r="A2" s="1"/>
      <c r="B2" s="1"/>
      <c r="C2" s="1"/>
      <c r="D2" s="10" t="s">
        <v>501</v>
      </c>
      <c r="F2" s="1"/>
      <c r="G2" s="1"/>
      <c r="I2" s="1"/>
      <c r="J2" s="1"/>
      <c r="K2" s="1"/>
      <c r="L2" s="1"/>
      <c r="M2" s="1"/>
      <c r="N2" s="1"/>
      <c r="O2" s="1"/>
      <c r="P2" s="1"/>
      <c r="Q2" s="1"/>
      <c r="R2" s="1"/>
      <c r="S2" s="1"/>
      <c r="T2" s="1"/>
      <c r="U2" s="1"/>
      <c r="V2" s="1"/>
      <c r="W2" s="1"/>
      <c r="X2" s="1"/>
      <c r="Y2" s="1"/>
      <c r="Z2" s="1"/>
      <c r="AA2" s="1"/>
      <c r="AG2" s="1"/>
    </row>
    <row r="3" spans="1:33" x14ac:dyDescent="0.25">
      <c r="A3" s="1"/>
      <c r="B3" s="1"/>
      <c r="C3" s="1"/>
      <c r="D3" s="1"/>
      <c r="E3" s="1"/>
      <c r="F3" s="1"/>
      <c r="G3" s="1"/>
      <c r="H3" s="1"/>
      <c r="I3" s="1"/>
      <c r="J3" s="1"/>
      <c r="K3" s="1"/>
      <c r="L3" s="1"/>
      <c r="M3" s="1"/>
      <c r="N3" s="1"/>
      <c r="O3" s="1"/>
      <c r="P3" s="1"/>
      <c r="Q3" s="1"/>
      <c r="R3" s="1"/>
      <c r="S3" s="1"/>
      <c r="T3" s="1"/>
      <c r="U3" s="1"/>
      <c r="V3" s="1"/>
      <c r="W3" s="1"/>
      <c r="X3" s="1"/>
      <c r="AG3" s="1"/>
    </row>
    <row r="4" spans="1:33" x14ac:dyDescent="0.25">
      <c r="A4" s="3" t="s">
        <v>28</v>
      </c>
      <c r="B4" s="15" t="s">
        <v>3</v>
      </c>
      <c r="C4" s="15" t="s">
        <v>99</v>
      </c>
      <c r="D4" s="15"/>
      <c r="E4" s="15" t="s">
        <v>98</v>
      </c>
      <c r="F4" s="15"/>
      <c r="G4" s="29"/>
      <c r="Y4" s="53" t="s">
        <v>244</v>
      </c>
      <c r="Z4" s="18" t="s">
        <v>115</v>
      </c>
      <c r="AA4" s="18" t="s">
        <v>112</v>
      </c>
      <c r="AB4" s="18" t="s">
        <v>113</v>
      </c>
      <c r="AC4" s="20" t="s">
        <v>117</v>
      </c>
      <c r="AD4" s="18" t="s">
        <v>114</v>
      </c>
      <c r="AE4" s="20" t="s">
        <v>116</v>
      </c>
      <c r="AF4" s="18" t="s">
        <v>118</v>
      </c>
      <c r="AG4" s="1"/>
    </row>
    <row r="5" spans="1:33" x14ac:dyDescent="0.25">
      <c r="A5" s="4"/>
      <c r="B5" s="14">
        <v>1</v>
      </c>
      <c r="C5" s="14" t="s">
        <v>12</v>
      </c>
      <c r="D5" s="14">
        <v>2</v>
      </c>
      <c r="E5" s="124" t="s">
        <v>107</v>
      </c>
      <c r="F5" s="124">
        <v>3</v>
      </c>
      <c r="G5" s="1"/>
      <c r="H5" s="54" t="s">
        <v>128</v>
      </c>
      <c r="I5" s="30">
        <v>3</v>
      </c>
      <c r="J5" s="39">
        <v>2</v>
      </c>
      <c r="K5" s="30">
        <v>3</v>
      </c>
      <c r="L5" s="39">
        <v>2</v>
      </c>
      <c r="M5" s="30">
        <v>5</v>
      </c>
      <c r="N5" s="39">
        <v>3</v>
      </c>
      <c r="O5" s="30">
        <v>9</v>
      </c>
      <c r="P5" s="39">
        <v>1</v>
      </c>
      <c r="Q5" s="30">
        <v>2</v>
      </c>
      <c r="R5" s="39">
        <v>1</v>
      </c>
      <c r="S5" s="30">
        <v>8</v>
      </c>
      <c r="T5" s="39">
        <v>0</v>
      </c>
      <c r="U5" s="32" t="s">
        <v>242</v>
      </c>
      <c r="V5" s="67"/>
      <c r="W5" s="30">
        <v>11</v>
      </c>
      <c r="X5" s="42">
        <v>1</v>
      </c>
      <c r="Y5" s="17">
        <v>7</v>
      </c>
      <c r="Z5" s="17">
        <v>7</v>
      </c>
      <c r="AA5" s="17">
        <v>0</v>
      </c>
      <c r="AB5" s="17">
        <f>I5+K5+M5+O5+Q5+S5+W5</f>
        <v>41</v>
      </c>
      <c r="AC5" s="19">
        <f>AB5/Y5</f>
        <v>5.8571428571428568</v>
      </c>
      <c r="AD5" s="17">
        <f>J5+L5+N5+P5+R5+T5+X5</f>
        <v>10</v>
      </c>
      <c r="AE5" s="19">
        <f>AD5/Y5</f>
        <v>1.4285714285714286</v>
      </c>
      <c r="AF5" s="19">
        <f t="shared" ref="AF5:AF20" si="0">AB5/AD5</f>
        <v>4.0999999999999996</v>
      </c>
      <c r="AG5" s="17"/>
    </row>
    <row r="6" spans="1:33" x14ac:dyDescent="0.25">
      <c r="A6" s="1"/>
      <c r="B6" s="14">
        <v>2</v>
      </c>
      <c r="C6" s="124" t="s">
        <v>65</v>
      </c>
      <c r="D6" s="124">
        <v>10</v>
      </c>
      <c r="E6" s="14" t="s">
        <v>103</v>
      </c>
      <c r="F6" s="14">
        <v>3</v>
      </c>
      <c r="G6" s="1"/>
      <c r="H6" s="54" t="s">
        <v>43</v>
      </c>
      <c r="I6" s="30">
        <v>10</v>
      </c>
      <c r="J6" s="39">
        <v>3</v>
      </c>
      <c r="K6" s="30">
        <v>12</v>
      </c>
      <c r="L6" s="39">
        <v>3</v>
      </c>
      <c r="M6" s="32" t="s">
        <v>242</v>
      </c>
      <c r="N6" s="67"/>
      <c r="O6" s="30">
        <v>7</v>
      </c>
      <c r="P6" s="39">
        <v>2</v>
      </c>
      <c r="Q6" s="35">
        <v>1</v>
      </c>
      <c r="R6" s="41">
        <v>2</v>
      </c>
      <c r="S6" s="30">
        <v>7</v>
      </c>
      <c r="T6" s="39">
        <v>3</v>
      </c>
      <c r="U6" s="30">
        <v>4</v>
      </c>
      <c r="V6" s="39">
        <v>2</v>
      </c>
      <c r="W6" s="35">
        <v>1</v>
      </c>
      <c r="X6" s="35">
        <v>11</v>
      </c>
      <c r="Y6" s="17">
        <v>7</v>
      </c>
      <c r="Z6" s="17">
        <v>5</v>
      </c>
      <c r="AA6" s="17">
        <v>2</v>
      </c>
      <c r="AB6" s="17">
        <f>I6+K6+O6+Q6+S6+U6+W6</f>
        <v>42</v>
      </c>
      <c r="AC6" s="17">
        <f t="shared" ref="AC6:AC30" si="1">AB6/Y6</f>
        <v>6</v>
      </c>
      <c r="AD6" s="17">
        <f>J6+L6+P6+R6+T6+V6+X6</f>
        <v>26</v>
      </c>
      <c r="AE6" s="19">
        <f t="shared" ref="AE6:AE30" si="2">AD6/Y6</f>
        <v>3.7142857142857144</v>
      </c>
      <c r="AF6" s="19">
        <f t="shared" si="0"/>
        <v>1.6153846153846154</v>
      </c>
      <c r="AG6" s="17"/>
    </row>
    <row r="7" spans="1:33" x14ac:dyDescent="0.25">
      <c r="A7" s="1"/>
      <c r="B7" s="14">
        <v>3</v>
      </c>
      <c r="C7" s="14" t="s">
        <v>42</v>
      </c>
      <c r="D7" s="14">
        <v>1</v>
      </c>
      <c r="E7" s="124" t="s">
        <v>166</v>
      </c>
      <c r="F7" s="124">
        <v>12</v>
      </c>
      <c r="G7" s="1"/>
      <c r="H7" s="54" t="s">
        <v>181</v>
      </c>
      <c r="I7" s="30">
        <v>7</v>
      </c>
      <c r="J7" s="39">
        <v>6</v>
      </c>
      <c r="K7" s="30">
        <v>8</v>
      </c>
      <c r="L7" s="39">
        <v>7</v>
      </c>
      <c r="M7" s="30">
        <v>14</v>
      </c>
      <c r="N7" s="39">
        <v>13</v>
      </c>
      <c r="O7" s="35">
        <v>1</v>
      </c>
      <c r="P7" s="41">
        <v>9</v>
      </c>
      <c r="Q7" s="30">
        <v>3</v>
      </c>
      <c r="R7" s="39">
        <v>2</v>
      </c>
      <c r="S7" s="30">
        <v>4</v>
      </c>
      <c r="T7" s="39">
        <v>0</v>
      </c>
      <c r="U7" s="35">
        <v>2</v>
      </c>
      <c r="V7" s="35">
        <v>4</v>
      </c>
      <c r="X7" s="17"/>
      <c r="Y7" s="17">
        <v>7</v>
      </c>
      <c r="Z7" s="17">
        <v>5</v>
      </c>
      <c r="AA7" s="17">
        <v>2</v>
      </c>
      <c r="AB7" s="17">
        <f>I7+K7+M7+O7+Q7+S7+U7</f>
        <v>39</v>
      </c>
      <c r="AC7" s="19">
        <f t="shared" si="1"/>
        <v>5.5714285714285712</v>
      </c>
      <c r="AD7" s="17">
        <f>J7+L7+N7+P7+R7+T7+V7</f>
        <v>41</v>
      </c>
      <c r="AE7" s="19">
        <f t="shared" si="2"/>
        <v>5.8571428571428568</v>
      </c>
      <c r="AF7" s="19">
        <f t="shared" si="0"/>
        <v>0.95121951219512191</v>
      </c>
      <c r="AG7" s="17"/>
    </row>
    <row r="8" spans="1:33" x14ac:dyDescent="0.25">
      <c r="A8" s="1"/>
      <c r="B8" s="14">
        <v>4</v>
      </c>
      <c r="C8" s="14" t="s">
        <v>16</v>
      </c>
      <c r="D8" s="14">
        <v>2</v>
      </c>
      <c r="E8" s="124" t="s">
        <v>164</v>
      </c>
      <c r="F8" s="124">
        <v>10</v>
      </c>
      <c r="G8" s="1"/>
      <c r="H8" s="54" t="s">
        <v>207</v>
      </c>
      <c r="I8" s="30">
        <v>10</v>
      </c>
      <c r="J8" s="39">
        <v>2</v>
      </c>
      <c r="K8" s="30">
        <v>5</v>
      </c>
      <c r="L8" s="39">
        <v>0</v>
      </c>
      <c r="M8" s="35">
        <v>3</v>
      </c>
      <c r="N8" s="41">
        <v>5</v>
      </c>
      <c r="O8" s="30">
        <v>13</v>
      </c>
      <c r="P8" s="39">
        <v>9</v>
      </c>
      <c r="Q8" s="30">
        <v>4</v>
      </c>
      <c r="R8" s="39">
        <v>1</v>
      </c>
      <c r="S8" s="35">
        <v>3</v>
      </c>
      <c r="T8" s="35">
        <v>7</v>
      </c>
      <c r="X8" s="17"/>
      <c r="Y8" s="17">
        <v>6</v>
      </c>
      <c r="Z8" s="17">
        <v>4</v>
      </c>
      <c r="AA8" s="17">
        <v>2</v>
      </c>
      <c r="AB8" s="17">
        <f>I8+K8+M8+O8+Q8+S8</f>
        <v>38</v>
      </c>
      <c r="AC8" s="19">
        <f t="shared" si="1"/>
        <v>6.333333333333333</v>
      </c>
      <c r="AD8" s="17">
        <f>J8+L8+N8+P8+R8+T8</f>
        <v>24</v>
      </c>
      <c r="AE8" s="17">
        <f t="shared" si="2"/>
        <v>4</v>
      </c>
      <c r="AF8" s="19">
        <f t="shared" si="0"/>
        <v>1.5833333333333333</v>
      </c>
      <c r="AG8" s="17"/>
    </row>
    <row r="9" spans="1:33" x14ac:dyDescent="0.25">
      <c r="A9" s="1"/>
      <c r="B9" s="14">
        <v>5</v>
      </c>
      <c r="C9" s="124" t="s">
        <v>165</v>
      </c>
      <c r="D9" s="124">
        <v>6</v>
      </c>
      <c r="E9" s="14" t="s">
        <v>104</v>
      </c>
      <c r="F9" s="14">
        <v>2</v>
      </c>
      <c r="G9" s="1"/>
      <c r="H9" s="54" t="s">
        <v>187</v>
      </c>
      <c r="I9" s="30">
        <v>6</v>
      </c>
      <c r="J9" s="39">
        <v>3</v>
      </c>
      <c r="K9" s="35">
        <v>7</v>
      </c>
      <c r="L9" s="41">
        <v>8</v>
      </c>
      <c r="M9" s="30">
        <v>5</v>
      </c>
      <c r="N9" s="39">
        <v>3</v>
      </c>
      <c r="O9" s="30">
        <v>2</v>
      </c>
      <c r="P9" s="39">
        <v>1</v>
      </c>
      <c r="Q9" s="30">
        <v>10</v>
      </c>
      <c r="R9" s="39">
        <v>1</v>
      </c>
      <c r="S9" s="35">
        <v>0</v>
      </c>
      <c r="T9" s="35">
        <v>8</v>
      </c>
      <c r="X9" s="17"/>
      <c r="Y9" s="17">
        <v>6</v>
      </c>
      <c r="Z9" s="17">
        <v>4</v>
      </c>
      <c r="AA9" s="17">
        <v>2</v>
      </c>
      <c r="AB9" s="17">
        <f>I9+K9+M9+O9+Q9+S9</f>
        <v>30</v>
      </c>
      <c r="AC9" s="17">
        <f t="shared" si="1"/>
        <v>5</v>
      </c>
      <c r="AD9" s="17">
        <f>J9+L9+N9+P9+R9+T9</f>
        <v>24</v>
      </c>
      <c r="AE9" s="17">
        <f t="shared" si="2"/>
        <v>4</v>
      </c>
      <c r="AF9" s="19">
        <f t="shared" si="0"/>
        <v>1.25</v>
      </c>
      <c r="AG9" s="17"/>
    </row>
    <row r="10" spans="1:33" x14ac:dyDescent="0.25">
      <c r="A10" s="1"/>
      <c r="B10" s="14">
        <v>6</v>
      </c>
      <c r="C10" s="14" t="s">
        <v>25</v>
      </c>
      <c r="D10" s="14">
        <v>6</v>
      </c>
      <c r="E10" s="124" t="s">
        <v>76</v>
      </c>
      <c r="F10" s="124">
        <v>7</v>
      </c>
      <c r="G10" s="1"/>
      <c r="H10" s="54" t="s">
        <v>182</v>
      </c>
      <c r="I10" s="35">
        <v>5</v>
      </c>
      <c r="J10" s="41">
        <v>6</v>
      </c>
      <c r="K10" s="30">
        <v>1</v>
      </c>
      <c r="L10" s="39">
        <v>0</v>
      </c>
      <c r="M10" s="30">
        <v>3</v>
      </c>
      <c r="N10" s="39">
        <v>2</v>
      </c>
      <c r="O10" s="30">
        <v>5</v>
      </c>
      <c r="P10" s="39">
        <v>2</v>
      </c>
      <c r="Q10" s="32" t="s">
        <v>242</v>
      </c>
      <c r="R10" s="67"/>
      <c r="S10" s="35">
        <v>1</v>
      </c>
      <c r="T10" s="35">
        <v>4</v>
      </c>
      <c r="X10" s="17"/>
      <c r="Y10" s="17">
        <v>5</v>
      </c>
      <c r="Z10" s="17">
        <v>3</v>
      </c>
      <c r="AA10" s="17">
        <v>2</v>
      </c>
      <c r="AB10" s="17">
        <f>I10+K10+M10+O10+S10</f>
        <v>15</v>
      </c>
      <c r="AC10" s="17">
        <f t="shared" si="1"/>
        <v>3</v>
      </c>
      <c r="AD10" s="17">
        <f>J10+L10+N10+P10+T10</f>
        <v>14</v>
      </c>
      <c r="AE10" s="17">
        <f t="shared" si="2"/>
        <v>2.8</v>
      </c>
      <c r="AF10" s="19">
        <f t="shared" si="0"/>
        <v>1.0714285714285714</v>
      </c>
      <c r="AG10" s="17"/>
    </row>
    <row r="11" spans="1:33" x14ac:dyDescent="0.25">
      <c r="A11" s="1"/>
      <c r="B11" s="14">
        <v>7</v>
      </c>
      <c r="C11" s="14" t="s">
        <v>17</v>
      </c>
      <c r="D11" s="14">
        <v>3</v>
      </c>
      <c r="E11" s="124" t="s">
        <v>101</v>
      </c>
      <c r="F11" s="124">
        <v>6</v>
      </c>
      <c r="G11" s="1"/>
      <c r="H11" s="54" t="s">
        <v>196</v>
      </c>
      <c r="I11" s="30">
        <v>10</v>
      </c>
      <c r="J11" s="39">
        <v>2</v>
      </c>
      <c r="K11" s="30">
        <v>5</v>
      </c>
      <c r="L11" s="39">
        <v>4</v>
      </c>
      <c r="M11" s="30">
        <v>12</v>
      </c>
      <c r="N11" s="39">
        <v>9</v>
      </c>
      <c r="O11" s="35">
        <v>2</v>
      </c>
      <c r="P11" s="41">
        <v>7</v>
      </c>
      <c r="Q11" s="35">
        <v>2</v>
      </c>
      <c r="R11" s="35">
        <v>3</v>
      </c>
      <c r="S11" s="1"/>
      <c r="T11" s="1"/>
      <c r="X11" s="18"/>
      <c r="Y11" s="17">
        <v>5</v>
      </c>
      <c r="Z11" s="17">
        <v>3</v>
      </c>
      <c r="AA11" s="17">
        <v>2</v>
      </c>
      <c r="AB11" s="17">
        <f>I11+K11+M11+O11+Q11</f>
        <v>31</v>
      </c>
      <c r="AC11" s="17">
        <f t="shared" si="1"/>
        <v>6.2</v>
      </c>
      <c r="AD11" s="17">
        <f>J11+L11+N11+P11+R11</f>
        <v>25</v>
      </c>
      <c r="AE11" s="17">
        <f t="shared" si="2"/>
        <v>5</v>
      </c>
      <c r="AF11" s="19">
        <f t="shared" si="0"/>
        <v>1.24</v>
      </c>
      <c r="AG11" s="17"/>
    </row>
    <row r="12" spans="1:33" x14ac:dyDescent="0.25">
      <c r="A12" s="1"/>
      <c r="B12" s="14">
        <v>8</v>
      </c>
      <c r="C12" s="14" t="s">
        <v>167</v>
      </c>
      <c r="D12" s="14">
        <v>2</v>
      </c>
      <c r="E12" s="124" t="s">
        <v>169</v>
      </c>
      <c r="F12" s="124">
        <v>3</v>
      </c>
      <c r="G12" s="1"/>
      <c r="H12" s="54" t="s">
        <v>104</v>
      </c>
      <c r="I12" s="35">
        <v>2</v>
      </c>
      <c r="J12" s="41">
        <v>6</v>
      </c>
      <c r="K12" s="30">
        <v>2</v>
      </c>
      <c r="L12" s="39">
        <v>1</v>
      </c>
      <c r="M12" s="30">
        <v>4</v>
      </c>
      <c r="N12" s="39">
        <v>3</v>
      </c>
      <c r="O12" s="30">
        <v>10</v>
      </c>
      <c r="P12" s="39">
        <v>0</v>
      </c>
      <c r="Q12" s="35">
        <v>1</v>
      </c>
      <c r="R12" s="35">
        <v>10</v>
      </c>
      <c r="X12" s="17"/>
      <c r="Y12" s="17">
        <v>5</v>
      </c>
      <c r="Z12" s="17">
        <v>3</v>
      </c>
      <c r="AA12" s="17">
        <v>2</v>
      </c>
      <c r="AB12" s="17">
        <f>I12+K12+M12+O12+Q12</f>
        <v>19</v>
      </c>
      <c r="AC12" s="17">
        <f t="shared" si="1"/>
        <v>3.8</v>
      </c>
      <c r="AD12" s="17">
        <f>J12+L12+N12+P12+R12</f>
        <v>20</v>
      </c>
      <c r="AE12" s="17">
        <f t="shared" si="2"/>
        <v>4</v>
      </c>
      <c r="AF12" s="17">
        <f t="shared" si="0"/>
        <v>0.95</v>
      </c>
      <c r="AG12" s="17"/>
    </row>
    <row r="13" spans="1:33" x14ac:dyDescent="0.25">
      <c r="A13" s="1"/>
      <c r="B13" s="14">
        <v>9</v>
      </c>
      <c r="C13" s="124" t="s">
        <v>10</v>
      </c>
      <c r="D13" s="124">
        <v>7</v>
      </c>
      <c r="E13" s="14" t="s">
        <v>74</v>
      </c>
      <c r="F13" s="14">
        <v>2</v>
      </c>
      <c r="G13" s="1"/>
      <c r="H13" s="54" t="s">
        <v>179</v>
      </c>
      <c r="I13" s="30">
        <v>4</v>
      </c>
      <c r="J13" s="39">
        <v>0</v>
      </c>
      <c r="K13" s="35">
        <v>0</v>
      </c>
      <c r="L13" s="41">
        <v>5</v>
      </c>
      <c r="M13" s="32" t="s">
        <v>242</v>
      </c>
      <c r="N13" s="67"/>
      <c r="O13" s="30">
        <v>4</v>
      </c>
      <c r="P13" s="39">
        <v>3</v>
      </c>
      <c r="Q13" s="35">
        <v>1</v>
      </c>
      <c r="R13" s="35">
        <v>4</v>
      </c>
      <c r="X13" s="18"/>
      <c r="Y13" s="17">
        <v>4</v>
      </c>
      <c r="Z13" s="17">
        <v>2</v>
      </c>
      <c r="AA13" s="17">
        <v>2</v>
      </c>
      <c r="AB13" s="17">
        <f>I13+K13+O13+Q13</f>
        <v>9</v>
      </c>
      <c r="AC13" s="19">
        <f t="shared" si="1"/>
        <v>2.25</v>
      </c>
      <c r="AD13" s="17">
        <f>J13+L13+P13+R13</f>
        <v>12</v>
      </c>
      <c r="AE13" s="17">
        <f t="shared" si="2"/>
        <v>3</v>
      </c>
      <c r="AF13" s="19">
        <f t="shared" si="0"/>
        <v>0.75</v>
      </c>
      <c r="AG13" s="17"/>
    </row>
    <row r="14" spans="1:33" x14ac:dyDescent="0.25">
      <c r="A14" s="1"/>
      <c r="B14" s="14">
        <v>10</v>
      </c>
      <c r="C14" s="124" t="s">
        <v>205</v>
      </c>
      <c r="D14" s="124">
        <v>6</v>
      </c>
      <c r="E14" s="14" t="s">
        <v>40</v>
      </c>
      <c r="F14" s="14">
        <v>5</v>
      </c>
      <c r="G14" s="1"/>
      <c r="H14" s="54" t="s">
        <v>175</v>
      </c>
      <c r="I14" s="35">
        <v>3</v>
      </c>
      <c r="J14" s="41">
        <v>10</v>
      </c>
      <c r="K14" s="30">
        <v>17</v>
      </c>
      <c r="L14" s="39">
        <v>7</v>
      </c>
      <c r="M14" s="30">
        <v>11</v>
      </c>
      <c r="N14" s="39">
        <v>0</v>
      </c>
      <c r="O14" s="35">
        <v>0</v>
      </c>
      <c r="P14" s="35">
        <v>10</v>
      </c>
      <c r="Q14" s="31"/>
      <c r="R14" s="122"/>
      <c r="X14" s="17"/>
      <c r="Y14" s="17">
        <v>4</v>
      </c>
      <c r="Z14" s="17">
        <v>2</v>
      </c>
      <c r="AA14" s="17">
        <v>2</v>
      </c>
      <c r="AB14" s="17">
        <f>I14+K14+M14+O14</f>
        <v>31</v>
      </c>
      <c r="AC14" s="19">
        <f t="shared" si="1"/>
        <v>7.75</v>
      </c>
      <c r="AD14" s="17">
        <f>J14+L14+N14+P14</f>
        <v>27</v>
      </c>
      <c r="AE14" s="19">
        <f t="shared" si="2"/>
        <v>6.75</v>
      </c>
      <c r="AF14" s="19">
        <f t="shared" si="0"/>
        <v>1.1481481481481481</v>
      </c>
      <c r="AG14" s="17"/>
    </row>
    <row r="15" spans="1:33" x14ac:dyDescent="0.25">
      <c r="A15" s="1"/>
      <c r="B15" s="14">
        <v>11</v>
      </c>
      <c r="C15" s="124" t="s">
        <v>18</v>
      </c>
      <c r="D15" s="124">
        <v>3</v>
      </c>
      <c r="E15" s="14" t="s">
        <v>250</v>
      </c>
      <c r="F15" s="14">
        <v>2</v>
      </c>
      <c r="G15" s="1"/>
      <c r="H15" s="54" t="s">
        <v>141</v>
      </c>
      <c r="I15" s="30">
        <v>7</v>
      </c>
      <c r="J15" s="39">
        <v>2</v>
      </c>
      <c r="K15" s="35">
        <v>0</v>
      </c>
      <c r="L15" s="41">
        <v>5</v>
      </c>
      <c r="M15" s="30">
        <v>4</v>
      </c>
      <c r="N15" s="39">
        <v>3</v>
      </c>
      <c r="O15" s="35">
        <v>1</v>
      </c>
      <c r="P15" s="35">
        <v>2</v>
      </c>
      <c r="X15" s="17"/>
      <c r="Y15" s="17">
        <v>4</v>
      </c>
      <c r="Z15" s="17">
        <v>2</v>
      </c>
      <c r="AA15" s="17">
        <v>2</v>
      </c>
      <c r="AB15" s="1">
        <f>I15+K15+M15+O15</f>
        <v>12</v>
      </c>
      <c r="AC15" s="17">
        <f t="shared" si="1"/>
        <v>3</v>
      </c>
      <c r="AD15" s="1">
        <f>J15+L15+N15+P15</f>
        <v>12</v>
      </c>
      <c r="AE15" s="17">
        <f t="shared" si="2"/>
        <v>3</v>
      </c>
      <c r="AF15" s="17">
        <f t="shared" si="0"/>
        <v>1</v>
      </c>
      <c r="AG15" s="17"/>
    </row>
    <row r="16" spans="1:33" x14ac:dyDescent="0.25">
      <c r="A16" s="1"/>
      <c r="B16" s="14">
        <v>12</v>
      </c>
      <c r="C16" s="124" t="s">
        <v>15</v>
      </c>
      <c r="D16" s="124">
        <v>4</v>
      </c>
      <c r="E16" s="14" t="s">
        <v>108</v>
      </c>
      <c r="F16" s="14">
        <v>0</v>
      </c>
      <c r="G16" s="1"/>
      <c r="H16" s="54" t="s">
        <v>208</v>
      </c>
      <c r="I16" s="30">
        <v>3</v>
      </c>
      <c r="J16" s="39">
        <v>2</v>
      </c>
      <c r="K16" s="30">
        <v>5</v>
      </c>
      <c r="L16" s="39">
        <v>0</v>
      </c>
      <c r="M16" s="35">
        <v>13</v>
      </c>
      <c r="N16" s="41">
        <v>14</v>
      </c>
      <c r="O16" s="35">
        <v>9</v>
      </c>
      <c r="P16" s="35">
        <v>13</v>
      </c>
      <c r="Y16" s="17">
        <v>4</v>
      </c>
      <c r="Z16" s="17">
        <v>2</v>
      </c>
      <c r="AA16" s="17">
        <v>2</v>
      </c>
      <c r="AB16" s="1">
        <f>I16+K16+M16+O16</f>
        <v>30</v>
      </c>
      <c r="AC16" s="17">
        <f t="shared" si="1"/>
        <v>7.5</v>
      </c>
      <c r="AD16" s="1">
        <f>J16+L16+N16+P16</f>
        <v>29</v>
      </c>
      <c r="AE16" s="19">
        <f t="shared" si="2"/>
        <v>7.25</v>
      </c>
      <c r="AF16" s="19">
        <f t="shared" si="0"/>
        <v>1.0344827586206897</v>
      </c>
      <c r="AG16" s="17"/>
    </row>
    <row r="17" spans="1:33" x14ac:dyDescent="0.25">
      <c r="A17" s="1"/>
      <c r="B17" s="14">
        <v>13</v>
      </c>
      <c r="C17" s="14" t="s">
        <v>229</v>
      </c>
      <c r="D17" s="14">
        <v>2</v>
      </c>
      <c r="E17" s="124" t="s">
        <v>168</v>
      </c>
      <c r="F17" s="124">
        <v>10</v>
      </c>
      <c r="G17" s="1"/>
      <c r="H17" s="54" t="s">
        <v>229</v>
      </c>
      <c r="I17" s="35">
        <v>2</v>
      </c>
      <c r="J17" s="41">
        <v>10</v>
      </c>
      <c r="K17" s="30">
        <v>7</v>
      </c>
      <c r="L17" s="39">
        <v>5</v>
      </c>
      <c r="M17" s="30">
        <v>6</v>
      </c>
      <c r="N17" s="39">
        <v>4</v>
      </c>
      <c r="O17" s="35">
        <v>2</v>
      </c>
      <c r="P17" s="35">
        <v>5</v>
      </c>
      <c r="Y17" s="17">
        <v>4</v>
      </c>
      <c r="Z17" s="17">
        <v>2</v>
      </c>
      <c r="AA17" s="17">
        <v>2</v>
      </c>
      <c r="AB17" s="1">
        <f>I17+K17+M17+O17</f>
        <v>17</v>
      </c>
      <c r="AC17" s="19">
        <f t="shared" si="1"/>
        <v>4.25</v>
      </c>
      <c r="AD17" s="1">
        <f>J17+L17+N17+P17</f>
        <v>24</v>
      </c>
      <c r="AE17" s="17">
        <f t="shared" si="2"/>
        <v>6</v>
      </c>
      <c r="AF17" s="19">
        <f t="shared" si="0"/>
        <v>0.70833333333333337</v>
      </c>
      <c r="AG17" s="17"/>
    </row>
    <row r="18" spans="1:33" x14ac:dyDescent="0.25">
      <c r="A18" s="1"/>
      <c r="B18" s="1"/>
      <c r="C18" s="1"/>
      <c r="D18" s="1"/>
      <c r="E18" s="1"/>
      <c r="F18" s="1"/>
      <c r="G18" s="1"/>
      <c r="H18" s="54" t="s">
        <v>180</v>
      </c>
      <c r="I18" s="30">
        <v>3</v>
      </c>
      <c r="J18" s="39">
        <v>2</v>
      </c>
      <c r="K18" s="32" t="s">
        <v>242</v>
      </c>
      <c r="L18" s="67"/>
      <c r="M18" s="37">
        <v>9</v>
      </c>
      <c r="N18" s="49">
        <v>12</v>
      </c>
      <c r="O18" s="35">
        <v>3</v>
      </c>
      <c r="P18" s="35">
        <v>4</v>
      </c>
      <c r="Y18" s="17">
        <v>3</v>
      </c>
      <c r="Z18" s="17">
        <v>1</v>
      </c>
      <c r="AA18" s="17">
        <v>2</v>
      </c>
      <c r="AB18" s="1">
        <f>I18+M18+O18</f>
        <v>15</v>
      </c>
      <c r="AC18" s="1">
        <f t="shared" si="1"/>
        <v>5</v>
      </c>
      <c r="AD18" s="1">
        <f>J18+N18+P18</f>
        <v>18</v>
      </c>
      <c r="AE18" s="1">
        <f t="shared" si="2"/>
        <v>6</v>
      </c>
      <c r="AF18" s="19">
        <f t="shared" si="0"/>
        <v>0.83333333333333337</v>
      </c>
      <c r="AG18" s="17"/>
    </row>
    <row r="19" spans="1:33" x14ac:dyDescent="0.25">
      <c r="A19" s="3"/>
      <c r="B19" s="1"/>
      <c r="C19" s="1"/>
      <c r="D19" s="1"/>
      <c r="E19" s="1"/>
      <c r="F19" s="1"/>
      <c r="G19" s="1"/>
      <c r="H19" s="54" t="s">
        <v>176</v>
      </c>
      <c r="I19" s="35">
        <v>3</v>
      </c>
      <c r="J19" s="41">
        <v>6</v>
      </c>
      <c r="K19" s="30">
        <v>3</v>
      </c>
      <c r="L19" s="39">
        <v>1</v>
      </c>
      <c r="M19" s="35">
        <v>3</v>
      </c>
      <c r="N19" s="35">
        <v>4</v>
      </c>
      <c r="O19" s="31"/>
      <c r="P19" s="31"/>
      <c r="Y19" s="17">
        <v>3</v>
      </c>
      <c r="Z19" s="17">
        <v>1</v>
      </c>
      <c r="AA19" s="17">
        <v>2</v>
      </c>
      <c r="AB19" s="1">
        <f>I19+K19+M19</f>
        <v>9</v>
      </c>
      <c r="AC19" s="1">
        <f t="shared" si="1"/>
        <v>3</v>
      </c>
      <c r="AD19" s="1">
        <f>J19+L19+N19</f>
        <v>11</v>
      </c>
      <c r="AE19" s="22">
        <f t="shared" si="2"/>
        <v>3.6666666666666665</v>
      </c>
      <c r="AF19" s="19">
        <f t="shared" si="0"/>
        <v>0.81818181818181823</v>
      </c>
      <c r="AG19" s="17"/>
    </row>
    <row r="20" spans="1:33" x14ac:dyDescent="0.25">
      <c r="A20" s="3" t="s">
        <v>30</v>
      </c>
      <c r="B20" s="15" t="s">
        <v>3</v>
      </c>
      <c r="C20" s="15" t="s">
        <v>99</v>
      </c>
      <c r="D20" s="15"/>
      <c r="E20" s="15" t="s">
        <v>98</v>
      </c>
      <c r="F20" s="15"/>
      <c r="G20" s="1"/>
      <c r="H20" s="54" t="s">
        <v>206</v>
      </c>
      <c r="I20" s="30">
        <v>12</v>
      </c>
      <c r="J20" s="39">
        <v>1</v>
      </c>
      <c r="K20" s="35">
        <v>3</v>
      </c>
      <c r="L20" s="41">
        <v>12</v>
      </c>
      <c r="M20" s="35">
        <v>4</v>
      </c>
      <c r="N20" s="35">
        <v>6</v>
      </c>
      <c r="O20" s="17"/>
      <c r="P20" s="17"/>
      <c r="Y20" s="17">
        <v>3</v>
      </c>
      <c r="Z20" s="17">
        <v>1</v>
      </c>
      <c r="AA20" s="17">
        <v>2</v>
      </c>
      <c r="AB20" s="1">
        <f>I20+K20+M20</f>
        <v>19</v>
      </c>
      <c r="AC20" s="22">
        <f t="shared" si="1"/>
        <v>6.333333333333333</v>
      </c>
      <c r="AD20" s="1">
        <f>J20+L20+N20</f>
        <v>19</v>
      </c>
      <c r="AE20" s="22">
        <f t="shared" si="2"/>
        <v>6.333333333333333</v>
      </c>
      <c r="AF20" s="17">
        <f t="shared" si="0"/>
        <v>1</v>
      </c>
      <c r="AG20" s="17"/>
    </row>
    <row r="21" spans="1:33" x14ac:dyDescent="0.25">
      <c r="A21" s="1" t="s">
        <v>31</v>
      </c>
      <c r="B21" s="14">
        <v>14</v>
      </c>
      <c r="C21" s="124" t="s">
        <v>103</v>
      </c>
      <c r="D21" s="124">
        <v>17</v>
      </c>
      <c r="E21" s="14" t="s">
        <v>42</v>
      </c>
      <c r="F21" s="14">
        <v>7</v>
      </c>
      <c r="G21" s="1"/>
      <c r="H21" s="54" t="s">
        <v>177</v>
      </c>
      <c r="I21" s="35">
        <v>2</v>
      </c>
      <c r="J21" s="41">
        <v>3</v>
      </c>
      <c r="K21" s="30">
        <v>12</v>
      </c>
      <c r="L21" s="39">
        <v>2</v>
      </c>
      <c r="M21" s="35">
        <v>2</v>
      </c>
      <c r="N21" s="35">
        <v>3</v>
      </c>
      <c r="O21" s="31"/>
      <c r="P21" s="31"/>
      <c r="Y21" s="17">
        <v>3</v>
      </c>
      <c r="Z21" s="17">
        <v>1</v>
      </c>
      <c r="AA21" s="17">
        <v>2</v>
      </c>
      <c r="AB21" s="1">
        <f>I21+K21+M21</f>
        <v>16</v>
      </c>
      <c r="AC21" s="22">
        <f t="shared" si="1"/>
        <v>5.333333333333333</v>
      </c>
      <c r="AD21" s="1">
        <f>J21+L21+N21</f>
        <v>8</v>
      </c>
      <c r="AE21" s="22">
        <f t="shared" si="2"/>
        <v>2.6666666666666665</v>
      </c>
      <c r="AF21" s="17">
        <v>2</v>
      </c>
      <c r="AG21" s="17"/>
    </row>
    <row r="22" spans="1:33" x14ac:dyDescent="0.25">
      <c r="A22" s="1" t="s">
        <v>107</v>
      </c>
      <c r="B22" s="14">
        <v>15</v>
      </c>
      <c r="C22" s="14" t="s">
        <v>106</v>
      </c>
      <c r="D22" s="14">
        <v>1</v>
      </c>
      <c r="E22" s="124" t="s">
        <v>104</v>
      </c>
      <c r="F22" s="124">
        <v>2</v>
      </c>
      <c r="G22" s="1"/>
      <c r="H22" s="54" t="s">
        <v>185</v>
      </c>
      <c r="I22" s="30">
        <v>6</v>
      </c>
      <c r="J22" s="39">
        <v>5</v>
      </c>
      <c r="K22" s="35">
        <v>2</v>
      </c>
      <c r="L22" s="41">
        <v>3</v>
      </c>
      <c r="M22" s="35">
        <v>3</v>
      </c>
      <c r="N22" s="35">
        <v>4</v>
      </c>
      <c r="Y22" s="17">
        <v>3</v>
      </c>
      <c r="Z22" s="17">
        <v>1</v>
      </c>
      <c r="AA22" s="17">
        <v>2</v>
      </c>
      <c r="AB22" s="1">
        <f>I22+K22+M22</f>
        <v>11</v>
      </c>
      <c r="AC22" s="22">
        <f t="shared" si="1"/>
        <v>3.6666666666666665</v>
      </c>
      <c r="AD22" s="1">
        <f>J22+L22+N22</f>
        <v>12</v>
      </c>
      <c r="AE22" s="1">
        <f t="shared" si="2"/>
        <v>4</v>
      </c>
      <c r="AF22" s="19">
        <f t="shared" ref="AF22:AF30" si="3">AB22/AD22</f>
        <v>0.91666666666666663</v>
      </c>
      <c r="AG22" s="17"/>
    </row>
    <row r="23" spans="1:33" x14ac:dyDescent="0.25">
      <c r="A23" s="1" t="s">
        <v>12</v>
      </c>
      <c r="B23" s="14">
        <v>16</v>
      </c>
      <c r="C23" s="14" t="s">
        <v>102</v>
      </c>
      <c r="D23" s="14">
        <v>1</v>
      </c>
      <c r="E23" s="124" t="s">
        <v>58</v>
      </c>
      <c r="F23" s="124">
        <v>3</v>
      </c>
      <c r="G23" s="1"/>
      <c r="H23" s="54" t="s">
        <v>38</v>
      </c>
      <c r="I23" s="30">
        <v>6</v>
      </c>
      <c r="J23" s="39">
        <v>2</v>
      </c>
      <c r="K23" s="35">
        <v>4</v>
      </c>
      <c r="L23" s="41">
        <v>5</v>
      </c>
      <c r="M23" s="35">
        <v>3</v>
      </c>
      <c r="N23" s="35">
        <v>5</v>
      </c>
      <c r="O23" s="31"/>
      <c r="P23" s="31"/>
      <c r="Y23" s="17">
        <v>3</v>
      </c>
      <c r="Z23" s="17">
        <v>1</v>
      </c>
      <c r="AA23" s="17">
        <v>2</v>
      </c>
      <c r="AB23" s="1">
        <f>I23+K23+M23</f>
        <v>13</v>
      </c>
      <c r="AC23" s="22">
        <f t="shared" si="1"/>
        <v>4.333333333333333</v>
      </c>
      <c r="AD23" s="1">
        <f>J23+L23+N23</f>
        <v>12</v>
      </c>
      <c r="AE23" s="1">
        <f t="shared" si="2"/>
        <v>4</v>
      </c>
      <c r="AF23" s="19">
        <f t="shared" si="3"/>
        <v>1.0833333333333333</v>
      </c>
      <c r="AG23" s="17"/>
    </row>
    <row r="24" spans="1:33" x14ac:dyDescent="0.25">
      <c r="A24" s="1"/>
      <c r="B24" s="14">
        <v>17</v>
      </c>
      <c r="C24" s="124" t="s">
        <v>152</v>
      </c>
      <c r="D24" s="124">
        <v>12</v>
      </c>
      <c r="E24" s="14" t="s">
        <v>74</v>
      </c>
      <c r="F24" s="14">
        <v>2</v>
      </c>
      <c r="G24" s="1"/>
      <c r="H24" s="54" t="s">
        <v>144</v>
      </c>
      <c r="I24" s="35">
        <v>2</v>
      </c>
      <c r="J24" s="41">
        <v>3</v>
      </c>
      <c r="K24" s="32" t="s">
        <v>242</v>
      </c>
      <c r="L24" s="45"/>
      <c r="M24" s="35">
        <v>0</v>
      </c>
      <c r="N24" s="35">
        <v>11</v>
      </c>
      <c r="Y24" s="17">
        <v>2</v>
      </c>
      <c r="Z24" s="17">
        <v>0</v>
      </c>
      <c r="AA24" s="17">
        <v>2</v>
      </c>
      <c r="AB24" s="1">
        <v>2</v>
      </c>
      <c r="AC24" s="1">
        <f t="shared" si="1"/>
        <v>1</v>
      </c>
      <c r="AD24" s="1">
        <v>14</v>
      </c>
      <c r="AE24" s="1">
        <f t="shared" si="2"/>
        <v>7</v>
      </c>
      <c r="AF24" s="19">
        <f t="shared" si="3"/>
        <v>0.14285714285714285</v>
      </c>
      <c r="AG24" s="17"/>
    </row>
    <row r="25" spans="1:33" x14ac:dyDescent="0.25">
      <c r="A25" s="1"/>
      <c r="B25" s="14">
        <v>18</v>
      </c>
      <c r="C25" s="124" t="s">
        <v>40</v>
      </c>
      <c r="D25" s="124">
        <v>1</v>
      </c>
      <c r="E25" s="14" t="s">
        <v>250</v>
      </c>
      <c r="F25" s="14">
        <v>0</v>
      </c>
      <c r="G25" s="1"/>
      <c r="H25" s="54" t="s">
        <v>178</v>
      </c>
      <c r="I25" s="35">
        <v>0</v>
      </c>
      <c r="J25" s="41">
        <v>4</v>
      </c>
      <c r="K25" s="35">
        <v>5</v>
      </c>
      <c r="L25" s="35">
        <v>7</v>
      </c>
      <c r="M25" s="17"/>
      <c r="N25" s="17"/>
      <c r="Y25" s="17">
        <v>2</v>
      </c>
      <c r="Z25" s="17">
        <v>0</v>
      </c>
      <c r="AA25" s="17">
        <v>2</v>
      </c>
      <c r="AB25" s="1">
        <f t="shared" ref="AB25:AB30" si="4">I25+K25</f>
        <v>5</v>
      </c>
      <c r="AC25" s="1">
        <f t="shared" si="1"/>
        <v>2.5</v>
      </c>
      <c r="AD25" s="1">
        <v>11</v>
      </c>
      <c r="AE25" s="1">
        <f t="shared" si="2"/>
        <v>5.5</v>
      </c>
      <c r="AF25" s="19">
        <f t="shared" si="3"/>
        <v>0.45454545454545453</v>
      </c>
      <c r="AG25" s="17"/>
    </row>
    <row r="26" spans="1:33" x14ac:dyDescent="0.25">
      <c r="A26" s="1"/>
      <c r="B26" s="14">
        <v>19</v>
      </c>
      <c r="C26" s="14" t="s">
        <v>108</v>
      </c>
      <c r="D26" s="14">
        <v>5</v>
      </c>
      <c r="E26" s="124" t="s">
        <v>229</v>
      </c>
      <c r="F26" s="124">
        <v>7</v>
      </c>
      <c r="G26" s="1"/>
      <c r="H26" s="54" t="s">
        <v>42</v>
      </c>
      <c r="I26" s="35">
        <v>1</v>
      </c>
      <c r="J26" s="41">
        <v>12</v>
      </c>
      <c r="K26" s="35">
        <v>7</v>
      </c>
      <c r="L26" s="35">
        <v>17</v>
      </c>
      <c r="M26" s="17"/>
      <c r="N26" s="17"/>
      <c r="Y26" s="17">
        <v>2</v>
      </c>
      <c r="Z26" s="17">
        <v>0</v>
      </c>
      <c r="AA26" s="17">
        <v>2</v>
      </c>
      <c r="AB26" s="1">
        <f t="shared" si="4"/>
        <v>8</v>
      </c>
      <c r="AC26" s="1">
        <f t="shared" si="1"/>
        <v>4</v>
      </c>
      <c r="AD26" s="1">
        <v>29</v>
      </c>
      <c r="AE26" s="1">
        <f t="shared" si="2"/>
        <v>14.5</v>
      </c>
      <c r="AF26" s="19">
        <f t="shared" si="3"/>
        <v>0.27586206896551724</v>
      </c>
      <c r="AG26" s="17"/>
    </row>
    <row r="27" spans="1:33" x14ac:dyDescent="0.25">
      <c r="A27" s="1"/>
      <c r="B27" s="14">
        <v>20</v>
      </c>
      <c r="C27" s="124" t="s">
        <v>122</v>
      </c>
      <c r="D27" s="124">
        <v>12</v>
      </c>
      <c r="E27" s="14" t="s">
        <v>159</v>
      </c>
      <c r="F27" s="14">
        <v>3</v>
      </c>
      <c r="G27" s="1"/>
      <c r="H27" s="54" t="s">
        <v>183</v>
      </c>
      <c r="I27" s="35">
        <v>2</v>
      </c>
      <c r="J27" s="41">
        <v>10</v>
      </c>
      <c r="K27" s="35">
        <v>1</v>
      </c>
      <c r="L27" s="35">
        <v>2</v>
      </c>
      <c r="M27" s="17"/>
      <c r="N27" s="17"/>
      <c r="Y27" s="17">
        <v>2</v>
      </c>
      <c r="Z27" s="17">
        <v>0</v>
      </c>
      <c r="AA27" s="17">
        <v>2</v>
      </c>
      <c r="AB27" s="1">
        <f t="shared" si="4"/>
        <v>3</v>
      </c>
      <c r="AC27" s="1">
        <f t="shared" si="1"/>
        <v>1.5</v>
      </c>
      <c r="AD27" s="1">
        <v>12</v>
      </c>
      <c r="AE27" s="1">
        <f t="shared" si="2"/>
        <v>6</v>
      </c>
      <c r="AF27" s="19">
        <f t="shared" si="3"/>
        <v>0.25</v>
      </c>
      <c r="AG27" s="17"/>
    </row>
    <row r="28" spans="1:33" x14ac:dyDescent="0.25">
      <c r="A28" s="1"/>
      <c r="B28" s="14">
        <v>21</v>
      </c>
      <c r="C28" s="124" t="s">
        <v>158</v>
      </c>
      <c r="D28" s="124">
        <v>5</v>
      </c>
      <c r="E28" s="14" t="s">
        <v>38</v>
      </c>
      <c r="F28" s="14">
        <v>4</v>
      </c>
      <c r="G28" s="1"/>
      <c r="H28" s="54" t="s">
        <v>250</v>
      </c>
      <c r="I28" s="35">
        <v>2</v>
      </c>
      <c r="J28" s="41">
        <v>3</v>
      </c>
      <c r="K28" s="35">
        <v>0</v>
      </c>
      <c r="L28" s="35">
        <v>1</v>
      </c>
      <c r="M28" s="17"/>
      <c r="N28" s="17"/>
      <c r="Y28" s="17">
        <v>2</v>
      </c>
      <c r="Z28" s="17">
        <v>0</v>
      </c>
      <c r="AA28" s="17">
        <v>2</v>
      </c>
      <c r="AB28" s="1">
        <f t="shared" si="4"/>
        <v>2</v>
      </c>
      <c r="AC28" s="1">
        <f t="shared" si="1"/>
        <v>1</v>
      </c>
      <c r="AD28" s="1">
        <v>4</v>
      </c>
      <c r="AE28" s="1">
        <f t="shared" si="2"/>
        <v>2</v>
      </c>
      <c r="AF28" s="19">
        <f t="shared" si="3"/>
        <v>0.5</v>
      </c>
      <c r="AG28" s="17"/>
    </row>
    <row r="29" spans="1:33" x14ac:dyDescent="0.25">
      <c r="A29" s="1"/>
      <c r="B29" s="14">
        <v>22</v>
      </c>
      <c r="C29" s="124" t="s">
        <v>76</v>
      </c>
      <c r="D29" s="124">
        <v>8</v>
      </c>
      <c r="E29" s="14" t="s">
        <v>101</v>
      </c>
      <c r="F29" s="14">
        <v>7</v>
      </c>
      <c r="G29" s="1"/>
      <c r="H29" s="54" t="s">
        <v>184</v>
      </c>
      <c r="I29" s="35">
        <v>6</v>
      </c>
      <c r="J29" s="41">
        <v>7</v>
      </c>
      <c r="K29" s="35">
        <v>1</v>
      </c>
      <c r="L29" s="35">
        <v>3</v>
      </c>
      <c r="M29" s="17"/>
      <c r="N29" s="17"/>
      <c r="Y29" s="17">
        <v>2</v>
      </c>
      <c r="Z29" s="17">
        <v>0</v>
      </c>
      <c r="AA29" s="17">
        <v>2</v>
      </c>
      <c r="AB29" s="1">
        <f t="shared" si="4"/>
        <v>7</v>
      </c>
      <c r="AC29" s="1">
        <f t="shared" si="1"/>
        <v>3.5</v>
      </c>
      <c r="AD29" s="1">
        <v>10</v>
      </c>
      <c r="AE29" s="1">
        <f t="shared" si="2"/>
        <v>5</v>
      </c>
      <c r="AF29" s="19">
        <f t="shared" si="3"/>
        <v>0.7</v>
      </c>
      <c r="AG29" s="17"/>
    </row>
    <row r="30" spans="1:33" x14ac:dyDescent="0.25">
      <c r="A30" s="1"/>
      <c r="B30" s="14">
        <v>23</v>
      </c>
      <c r="C30" s="124" t="s">
        <v>162</v>
      </c>
      <c r="D30" s="124">
        <v>5</v>
      </c>
      <c r="E30" s="14" t="s">
        <v>109</v>
      </c>
      <c r="F30" s="14">
        <v>0</v>
      </c>
      <c r="G30" s="1"/>
      <c r="H30" s="54" t="s">
        <v>74</v>
      </c>
      <c r="I30" s="35">
        <v>2</v>
      </c>
      <c r="J30" s="41">
        <v>7</v>
      </c>
      <c r="K30" s="35">
        <v>2</v>
      </c>
      <c r="L30" s="35">
        <v>12</v>
      </c>
      <c r="M30" s="17"/>
      <c r="N30" s="18"/>
      <c r="Y30" s="17">
        <v>2</v>
      </c>
      <c r="Z30" s="17">
        <v>0</v>
      </c>
      <c r="AA30" s="17">
        <v>2</v>
      </c>
      <c r="AB30" s="1">
        <f t="shared" si="4"/>
        <v>4</v>
      </c>
      <c r="AC30" s="1">
        <f t="shared" si="1"/>
        <v>2</v>
      </c>
      <c r="AD30" s="1">
        <v>19</v>
      </c>
      <c r="AE30" s="1">
        <f t="shared" si="2"/>
        <v>9.5</v>
      </c>
      <c r="AF30" s="19">
        <f t="shared" si="3"/>
        <v>0.21052631578947367</v>
      </c>
      <c r="AG30" s="17"/>
    </row>
    <row r="31" spans="1:33" x14ac:dyDescent="0.25">
      <c r="A31" s="3"/>
      <c r="B31" s="14">
        <v>24</v>
      </c>
      <c r="C31" s="14" t="s">
        <v>185</v>
      </c>
      <c r="D31" s="14">
        <v>2</v>
      </c>
      <c r="E31" s="124" t="s">
        <v>18</v>
      </c>
      <c r="F31" s="124">
        <v>3</v>
      </c>
      <c r="G31" s="1"/>
      <c r="Y31" s="17"/>
      <c r="Z31" s="17"/>
      <c r="AA31" s="17"/>
      <c r="AB31" s="17"/>
      <c r="AC31" s="17"/>
      <c r="AD31" s="17"/>
      <c r="AE31" s="17"/>
      <c r="AF31" s="17"/>
      <c r="AG31" s="17"/>
    </row>
    <row r="32" spans="1:33" x14ac:dyDescent="0.25">
      <c r="A32" s="3"/>
      <c r="B32" s="14">
        <v>25</v>
      </c>
      <c r="C32" s="14" t="s">
        <v>71</v>
      </c>
      <c r="D32" s="14">
        <v>0</v>
      </c>
      <c r="E32" s="124" t="s">
        <v>186</v>
      </c>
      <c r="F32" s="124">
        <v>5</v>
      </c>
      <c r="G32" s="1"/>
      <c r="O32" s="17"/>
      <c r="P32" s="17"/>
      <c r="Q32" s="17"/>
      <c r="R32" s="17"/>
      <c r="S32" s="17"/>
      <c r="T32" s="17"/>
      <c r="U32" s="17"/>
      <c r="V32" s="17"/>
      <c r="W32" s="17"/>
      <c r="X32" s="17"/>
      <c r="Y32" s="17"/>
      <c r="Z32" s="17"/>
      <c r="AA32" s="17"/>
      <c r="AB32" s="17"/>
      <c r="AC32" s="17"/>
      <c r="AD32" s="17"/>
      <c r="AE32" s="17"/>
      <c r="AF32" s="17"/>
      <c r="AG32" s="17"/>
    </row>
    <row r="33" spans="1:33" x14ac:dyDescent="0.25">
      <c r="A33" s="2"/>
      <c r="B33" s="1"/>
      <c r="C33" s="1"/>
      <c r="D33" s="1"/>
      <c r="E33" s="1"/>
      <c r="F33" s="1"/>
      <c r="G33" s="1"/>
      <c r="O33" s="17"/>
      <c r="P33" s="17"/>
      <c r="Q33" s="17"/>
      <c r="R33" s="17"/>
      <c r="S33" s="17"/>
      <c r="T33" s="17"/>
      <c r="U33" s="17"/>
      <c r="V33" s="17"/>
      <c r="W33" s="17"/>
      <c r="X33" s="17"/>
      <c r="Y33" s="17"/>
      <c r="Z33" s="17"/>
      <c r="AA33" s="17"/>
      <c r="AB33" s="17"/>
      <c r="AC33" s="17"/>
      <c r="AD33" s="17"/>
      <c r="AE33" s="17"/>
      <c r="AF33" s="17"/>
      <c r="AG33" s="17"/>
    </row>
    <row r="34" spans="1:33" x14ac:dyDescent="0.25">
      <c r="B34" s="1"/>
      <c r="C34" s="1"/>
      <c r="D34" s="1"/>
      <c r="E34" s="1"/>
      <c r="F34" s="1"/>
      <c r="G34" s="1"/>
      <c r="O34" s="17"/>
      <c r="P34" s="17"/>
      <c r="Q34" s="17"/>
      <c r="R34" s="17"/>
      <c r="S34" s="17"/>
      <c r="T34" s="17"/>
      <c r="U34" s="17"/>
      <c r="V34" s="17"/>
      <c r="W34" s="17"/>
      <c r="X34" s="17"/>
      <c r="Y34" s="17"/>
      <c r="Z34" s="17"/>
      <c r="AA34" s="17"/>
      <c r="AB34" s="17"/>
      <c r="AC34" s="17"/>
      <c r="AD34" s="17"/>
      <c r="AE34" s="17"/>
      <c r="AF34" s="17"/>
      <c r="AG34" s="17"/>
    </row>
    <row r="35" spans="1:33" x14ac:dyDescent="0.25">
      <c r="A35" s="3" t="s">
        <v>32</v>
      </c>
      <c r="B35" s="15" t="s">
        <v>3</v>
      </c>
      <c r="C35" s="15" t="s">
        <v>99</v>
      </c>
      <c r="D35" s="15"/>
      <c r="E35" s="15" t="s">
        <v>98</v>
      </c>
      <c r="F35" s="15"/>
      <c r="G35" s="29"/>
      <c r="O35" s="18"/>
      <c r="P35" s="18"/>
      <c r="Q35" s="18"/>
      <c r="R35" s="18"/>
      <c r="S35" s="18"/>
      <c r="T35" s="18"/>
      <c r="U35" s="18"/>
      <c r="V35" s="18"/>
      <c r="W35" s="18"/>
      <c r="X35" s="18"/>
      <c r="Y35" s="18"/>
      <c r="Z35" s="18"/>
      <c r="AA35" s="18"/>
      <c r="AB35" s="18"/>
      <c r="AC35" s="18"/>
      <c r="AD35" s="18"/>
      <c r="AE35" s="18"/>
      <c r="AF35" s="18"/>
      <c r="AG35" s="17"/>
    </row>
    <row r="36" spans="1:33" x14ac:dyDescent="0.25">
      <c r="A36" s="2" t="s">
        <v>31</v>
      </c>
      <c r="B36" s="14">
        <v>26</v>
      </c>
      <c r="C36" s="14" t="s">
        <v>12</v>
      </c>
      <c r="D36" s="14">
        <v>0</v>
      </c>
      <c r="E36" s="124" t="s">
        <v>103</v>
      </c>
      <c r="F36" s="124">
        <v>11</v>
      </c>
      <c r="G36" s="1"/>
      <c r="Q36" s="17"/>
      <c r="R36" s="17"/>
      <c r="S36" s="17"/>
      <c r="T36" s="17"/>
      <c r="U36" s="17"/>
      <c r="V36" s="17"/>
      <c r="W36" s="17"/>
      <c r="X36" s="17"/>
      <c r="Y36" s="17"/>
      <c r="Z36" s="17"/>
      <c r="AA36" s="17"/>
      <c r="AB36" s="17"/>
      <c r="AC36" s="17"/>
      <c r="AD36" s="17"/>
      <c r="AE36" s="17"/>
      <c r="AF36" s="17"/>
      <c r="AG36" s="17"/>
    </row>
    <row r="37" spans="1:33" x14ac:dyDescent="0.25">
      <c r="A37" s="1" t="s">
        <v>71</v>
      </c>
      <c r="B37" s="14">
        <v>27</v>
      </c>
      <c r="C37" s="124" t="s">
        <v>104</v>
      </c>
      <c r="D37" s="124">
        <v>4</v>
      </c>
      <c r="E37" s="14" t="s">
        <v>58</v>
      </c>
      <c r="F37" s="14">
        <v>3</v>
      </c>
      <c r="G37" s="1"/>
      <c r="Q37" s="17"/>
      <c r="R37" s="17"/>
      <c r="S37" s="17"/>
      <c r="T37" s="17"/>
      <c r="U37" s="17"/>
      <c r="V37" s="17"/>
      <c r="W37" s="17"/>
      <c r="X37" s="17"/>
      <c r="Y37" s="17"/>
      <c r="Z37" s="17"/>
      <c r="AA37" s="17"/>
      <c r="AB37" s="17"/>
      <c r="AC37" s="17"/>
      <c r="AD37" s="17"/>
      <c r="AE37" s="17"/>
      <c r="AF37" s="17"/>
      <c r="AG37" s="17"/>
    </row>
    <row r="38" spans="1:33" x14ac:dyDescent="0.25">
      <c r="A38" s="1" t="s">
        <v>43</v>
      </c>
      <c r="B38" s="14">
        <v>28</v>
      </c>
      <c r="C38" s="14" t="s">
        <v>152</v>
      </c>
      <c r="D38" s="14">
        <v>2</v>
      </c>
      <c r="E38" s="124" t="s">
        <v>40</v>
      </c>
      <c r="F38" s="124">
        <v>3</v>
      </c>
      <c r="G38" s="1"/>
      <c r="Q38" s="17"/>
      <c r="R38" s="17"/>
      <c r="S38" s="17"/>
      <c r="T38" s="17"/>
      <c r="U38" s="17"/>
      <c r="V38" s="17"/>
      <c r="W38" s="17"/>
      <c r="X38" s="17"/>
      <c r="Y38" s="17"/>
      <c r="Z38" s="17"/>
      <c r="AA38" s="17"/>
      <c r="AB38" s="17"/>
      <c r="AC38" s="17"/>
      <c r="AD38" s="17"/>
      <c r="AE38" s="17"/>
      <c r="AF38" s="17"/>
      <c r="AG38" s="17"/>
    </row>
    <row r="39" spans="1:33" x14ac:dyDescent="0.25">
      <c r="A39" s="1"/>
      <c r="B39" s="14">
        <v>29</v>
      </c>
      <c r="C39" s="124" t="s">
        <v>229</v>
      </c>
      <c r="D39" s="124">
        <v>6</v>
      </c>
      <c r="E39" s="14" t="s">
        <v>159</v>
      </c>
      <c r="F39" s="14">
        <v>4</v>
      </c>
      <c r="G39" s="1"/>
      <c r="Q39" s="17"/>
      <c r="R39" s="17"/>
      <c r="S39" s="17"/>
      <c r="T39" s="17"/>
      <c r="U39" s="17"/>
      <c r="V39" s="17"/>
      <c r="W39" s="17"/>
      <c r="X39" s="17"/>
      <c r="Y39" s="17"/>
      <c r="Z39" s="17"/>
      <c r="AA39" s="17"/>
      <c r="AB39" s="17"/>
      <c r="AC39" s="17"/>
      <c r="AD39" s="17"/>
      <c r="AE39" s="17"/>
      <c r="AF39" s="17"/>
      <c r="AG39" s="17"/>
    </row>
    <row r="40" spans="1:33" x14ac:dyDescent="0.25">
      <c r="A40" s="1"/>
      <c r="B40" s="14">
        <v>30</v>
      </c>
      <c r="C40" s="124" t="s">
        <v>101</v>
      </c>
      <c r="D40" s="124">
        <v>5</v>
      </c>
      <c r="E40" s="14" t="s">
        <v>38</v>
      </c>
      <c r="F40" s="14">
        <v>3</v>
      </c>
      <c r="G40" s="1"/>
      <c r="Q40" s="17"/>
      <c r="R40" s="17"/>
      <c r="S40" s="17"/>
      <c r="T40" s="17"/>
      <c r="U40" s="17"/>
      <c r="V40" s="17"/>
      <c r="W40" s="17"/>
      <c r="X40" s="17"/>
      <c r="Y40" s="17"/>
      <c r="Z40" s="17"/>
      <c r="AA40" s="17"/>
      <c r="AB40" s="17"/>
      <c r="AC40" s="17"/>
      <c r="AD40" s="17"/>
      <c r="AE40" s="17"/>
      <c r="AF40" s="17"/>
      <c r="AG40" s="17"/>
    </row>
    <row r="41" spans="1:33" x14ac:dyDescent="0.25">
      <c r="A41" s="1"/>
      <c r="B41" s="14">
        <v>31</v>
      </c>
      <c r="C41" s="124" t="s">
        <v>109</v>
      </c>
      <c r="D41" s="124">
        <v>4</v>
      </c>
      <c r="E41" s="14" t="s">
        <v>185</v>
      </c>
      <c r="F41" s="14">
        <v>3</v>
      </c>
      <c r="G41" s="1"/>
      <c r="Q41" s="17"/>
      <c r="R41" s="17"/>
      <c r="S41" s="17"/>
      <c r="T41" s="17"/>
      <c r="U41" s="17"/>
      <c r="V41" s="17"/>
      <c r="W41" s="17"/>
      <c r="X41" s="17"/>
      <c r="Y41" s="17"/>
      <c r="Z41" s="17"/>
      <c r="AA41" s="17"/>
      <c r="AB41" s="17"/>
      <c r="AC41" s="17"/>
      <c r="AD41" s="17"/>
      <c r="AE41" s="17"/>
      <c r="AF41" s="17"/>
      <c r="AG41" s="17"/>
    </row>
    <row r="42" spans="1:33" x14ac:dyDescent="0.25">
      <c r="A42" s="1"/>
      <c r="B42" s="14">
        <v>32</v>
      </c>
      <c r="C42" s="14" t="s">
        <v>107</v>
      </c>
      <c r="D42" s="14">
        <v>9</v>
      </c>
      <c r="E42" s="124" t="s">
        <v>158</v>
      </c>
      <c r="F42" s="124">
        <v>12</v>
      </c>
      <c r="G42" s="1"/>
      <c r="Q42" s="17"/>
      <c r="R42" s="17"/>
      <c r="S42" s="17"/>
      <c r="T42" s="17"/>
      <c r="U42" s="17"/>
      <c r="V42" s="17"/>
      <c r="W42" s="17"/>
      <c r="X42" s="17"/>
      <c r="Y42" s="17"/>
      <c r="Z42" s="17"/>
      <c r="AA42" s="17"/>
      <c r="AB42" s="17"/>
      <c r="AC42" s="17"/>
      <c r="AD42" s="17"/>
      <c r="AE42" s="17"/>
      <c r="AF42" s="17"/>
      <c r="AG42" s="17"/>
    </row>
    <row r="43" spans="1:33" x14ac:dyDescent="0.25">
      <c r="A43" s="1"/>
      <c r="B43" s="14">
        <v>33</v>
      </c>
      <c r="C43" s="124" t="s">
        <v>76</v>
      </c>
      <c r="D43" s="124">
        <v>14</v>
      </c>
      <c r="E43" s="14" t="s">
        <v>162</v>
      </c>
      <c r="F43" s="14">
        <v>13</v>
      </c>
      <c r="G43" s="1"/>
      <c r="Q43" s="17"/>
      <c r="R43" s="17"/>
      <c r="S43" s="17"/>
      <c r="T43" s="17"/>
      <c r="U43" s="17"/>
      <c r="V43" s="17"/>
      <c r="W43" s="17"/>
      <c r="X43" s="17"/>
      <c r="Y43" s="17"/>
      <c r="Z43" s="17"/>
      <c r="AA43" s="17"/>
      <c r="AB43" s="17"/>
      <c r="AC43" s="17"/>
      <c r="AD43" s="17"/>
      <c r="AE43" s="17"/>
      <c r="AF43" s="17"/>
      <c r="AG43" s="17"/>
    </row>
    <row r="44" spans="1:33" x14ac:dyDescent="0.25">
      <c r="A44" s="1"/>
      <c r="B44" s="14">
        <v>34</v>
      </c>
      <c r="C44" s="124" t="s">
        <v>18</v>
      </c>
      <c r="D44" s="124">
        <v>5</v>
      </c>
      <c r="E44" s="14" t="s">
        <v>160</v>
      </c>
      <c r="F44" s="14">
        <v>3</v>
      </c>
      <c r="G44" s="1"/>
      <c r="Q44" s="17"/>
      <c r="R44" s="17"/>
      <c r="S44" s="17"/>
      <c r="T44" s="17"/>
      <c r="U44" s="17"/>
      <c r="V44" s="17"/>
      <c r="W44" s="17"/>
      <c r="X44" s="17"/>
      <c r="Y44" s="17"/>
      <c r="Z44" s="17"/>
      <c r="AA44" s="17"/>
      <c r="AB44" s="17"/>
      <c r="AC44" s="17"/>
      <c r="AD44" s="17"/>
      <c r="AE44" s="17"/>
      <c r="AF44" s="17"/>
      <c r="AG44" s="17"/>
    </row>
    <row r="45" spans="1:33" x14ac:dyDescent="0.25">
      <c r="A45" s="1"/>
      <c r="B45" s="1"/>
      <c r="C45" s="1"/>
      <c r="D45" s="1"/>
      <c r="E45" s="1"/>
      <c r="F45" s="1"/>
      <c r="G45" s="1"/>
      <c r="Q45" s="17"/>
      <c r="R45" s="17"/>
      <c r="S45" s="17"/>
      <c r="T45" s="17"/>
      <c r="U45" s="17"/>
      <c r="V45" s="17"/>
      <c r="W45" s="17"/>
      <c r="X45" s="17"/>
      <c r="Y45" s="17"/>
      <c r="Z45" s="17"/>
      <c r="AA45" s="17"/>
      <c r="AB45" s="17"/>
      <c r="AC45" s="17"/>
      <c r="AD45" s="17"/>
      <c r="AE45" s="17"/>
      <c r="AF45" s="17"/>
      <c r="AG45" s="17"/>
    </row>
    <row r="46" spans="1:33" x14ac:dyDescent="0.25">
      <c r="A46" s="1"/>
      <c r="B46" s="1"/>
      <c r="C46" s="1"/>
      <c r="D46" s="1"/>
      <c r="E46" s="1"/>
      <c r="F46" s="1"/>
      <c r="G46" s="1"/>
      <c r="Q46" s="17"/>
      <c r="R46" s="17"/>
      <c r="S46" s="17"/>
      <c r="T46" s="17"/>
      <c r="U46" s="17"/>
      <c r="V46" s="17"/>
      <c r="W46" s="17"/>
      <c r="X46" s="17"/>
      <c r="Y46" s="17"/>
      <c r="Z46" s="17"/>
      <c r="AA46" s="17"/>
      <c r="AB46" s="17"/>
      <c r="AC46" s="17"/>
      <c r="AD46" s="17"/>
      <c r="AE46" s="17"/>
      <c r="AF46" s="17"/>
      <c r="AG46" s="17"/>
    </row>
    <row r="47" spans="1:33" x14ac:dyDescent="0.25">
      <c r="A47" s="3" t="s">
        <v>34</v>
      </c>
      <c r="B47" s="15" t="s">
        <v>3</v>
      </c>
      <c r="C47" s="15" t="s">
        <v>99</v>
      </c>
      <c r="D47" s="15"/>
      <c r="E47" s="15" t="s">
        <v>98</v>
      </c>
      <c r="F47" s="15"/>
      <c r="G47" s="29"/>
      <c r="Q47" s="18"/>
      <c r="R47" s="18"/>
      <c r="S47" s="18"/>
      <c r="T47" s="18"/>
      <c r="U47" s="18"/>
      <c r="V47" s="18"/>
      <c r="W47" s="18"/>
      <c r="X47" s="18"/>
      <c r="Y47" s="18"/>
      <c r="Z47" s="18"/>
      <c r="AA47" s="18"/>
      <c r="AB47" s="18"/>
      <c r="AC47" s="18"/>
      <c r="AD47" s="18"/>
      <c r="AE47" s="18"/>
      <c r="AF47" s="18"/>
      <c r="AG47" s="17"/>
    </row>
    <row r="48" spans="1:33" x14ac:dyDescent="0.25">
      <c r="A48" s="1"/>
      <c r="B48" s="14">
        <v>35</v>
      </c>
      <c r="C48" s="14" t="s">
        <v>103</v>
      </c>
      <c r="D48" s="14">
        <v>0</v>
      </c>
      <c r="E48" s="124" t="s">
        <v>104</v>
      </c>
      <c r="F48" s="124">
        <v>10</v>
      </c>
      <c r="G48" s="1"/>
      <c r="Q48" s="17"/>
      <c r="R48" s="17"/>
      <c r="S48" s="17"/>
      <c r="T48" s="17"/>
      <c r="U48" s="17"/>
      <c r="V48" s="17"/>
      <c r="W48" s="17"/>
      <c r="X48" s="17"/>
      <c r="Y48" s="17"/>
      <c r="Z48" s="17"/>
      <c r="AA48" s="17"/>
      <c r="AB48" s="17"/>
      <c r="AC48" s="17"/>
      <c r="AD48" s="17"/>
      <c r="AE48" s="17"/>
      <c r="AF48" s="17"/>
      <c r="AG48" s="17"/>
    </row>
    <row r="49" spans="1:33" x14ac:dyDescent="0.25">
      <c r="A49" s="1"/>
      <c r="B49" s="14">
        <v>36</v>
      </c>
      <c r="C49" s="124" t="s">
        <v>40</v>
      </c>
      <c r="D49" s="124">
        <v>5</v>
      </c>
      <c r="E49" s="14" t="s">
        <v>229</v>
      </c>
      <c r="F49" s="14">
        <v>2</v>
      </c>
      <c r="G49" s="1"/>
      <c r="Y49" s="17"/>
      <c r="Z49" s="17"/>
      <c r="AA49" s="17"/>
      <c r="AB49" s="17"/>
      <c r="AC49" s="17"/>
      <c r="AD49" s="17"/>
      <c r="AE49" s="17"/>
      <c r="AF49" s="17"/>
      <c r="AG49" s="17"/>
    </row>
    <row r="50" spans="1:33" x14ac:dyDescent="0.25">
      <c r="A50" s="1"/>
      <c r="B50" s="14">
        <v>37</v>
      </c>
      <c r="C50" s="124" t="s">
        <v>101</v>
      </c>
      <c r="D50" s="124">
        <v>2</v>
      </c>
      <c r="E50" s="14" t="s">
        <v>109</v>
      </c>
      <c r="F50" s="14">
        <v>1</v>
      </c>
      <c r="G50" s="1"/>
      <c r="Y50" s="17"/>
      <c r="Z50" s="17"/>
      <c r="AA50" s="17"/>
      <c r="AB50" s="17"/>
      <c r="AC50" s="17"/>
      <c r="AD50" s="17"/>
      <c r="AE50" s="17"/>
      <c r="AF50" s="17"/>
      <c r="AG50" s="17"/>
    </row>
    <row r="51" spans="1:33" x14ac:dyDescent="0.25">
      <c r="A51" s="3"/>
      <c r="B51" s="14">
        <v>38</v>
      </c>
      <c r="C51" s="124" t="s">
        <v>71</v>
      </c>
      <c r="D51" s="124">
        <v>4</v>
      </c>
      <c r="E51" s="14" t="s">
        <v>107</v>
      </c>
      <c r="F51" s="14">
        <v>3</v>
      </c>
      <c r="G51" s="1"/>
      <c r="Y51" s="17"/>
      <c r="Z51" s="17"/>
      <c r="AA51" s="17"/>
      <c r="AB51" s="17"/>
      <c r="AC51" s="17"/>
      <c r="AD51" s="17"/>
      <c r="AE51" s="17"/>
      <c r="AF51" s="17"/>
      <c r="AG51" s="17"/>
    </row>
    <row r="52" spans="1:33" x14ac:dyDescent="0.25">
      <c r="A52" s="4"/>
      <c r="B52" s="14">
        <v>39</v>
      </c>
      <c r="C52" s="14" t="s">
        <v>162</v>
      </c>
      <c r="D52" s="14">
        <v>9</v>
      </c>
      <c r="E52" s="124" t="s">
        <v>160</v>
      </c>
      <c r="F52" s="124">
        <v>13</v>
      </c>
      <c r="G52" s="1"/>
      <c r="Y52" s="17"/>
      <c r="Z52" s="17"/>
      <c r="AA52" s="17"/>
      <c r="AB52" s="17"/>
      <c r="AC52" s="17"/>
      <c r="AD52" s="17"/>
      <c r="AE52" s="17"/>
      <c r="AF52" s="17"/>
      <c r="AG52" s="17"/>
    </row>
    <row r="53" spans="1:33" x14ac:dyDescent="0.25">
      <c r="A53" s="1"/>
      <c r="B53" s="14">
        <v>40</v>
      </c>
      <c r="C53" s="124" t="s">
        <v>122</v>
      </c>
      <c r="D53" s="124">
        <v>7</v>
      </c>
      <c r="E53" s="14" t="s">
        <v>158</v>
      </c>
      <c r="F53" s="14">
        <v>2</v>
      </c>
      <c r="G53" s="1"/>
      <c r="Y53" s="17"/>
      <c r="Z53" s="17"/>
      <c r="AA53" s="17"/>
      <c r="AB53" s="17"/>
      <c r="AC53" s="17"/>
      <c r="AD53" s="17"/>
      <c r="AE53" s="17"/>
      <c r="AF53" s="17"/>
      <c r="AG53" s="17"/>
    </row>
    <row r="54" spans="1:33" x14ac:dyDescent="0.25">
      <c r="A54" s="1"/>
      <c r="B54" s="14">
        <v>41</v>
      </c>
      <c r="C54" s="14" t="s">
        <v>76</v>
      </c>
      <c r="D54" s="14">
        <v>1</v>
      </c>
      <c r="E54" s="124" t="s">
        <v>18</v>
      </c>
      <c r="F54" s="124">
        <v>9</v>
      </c>
      <c r="G54" s="1"/>
      <c r="Y54" s="17"/>
      <c r="Z54" s="17"/>
      <c r="AA54" s="17"/>
      <c r="AB54" s="17"/>
      <c r="AC54" s="17"/>
      <c r="AD54" s="17"/>
      <c r="AE54" s="17"/>
      <c r="AF54" s="17"/>
      <c r="AG54" s="17"/>
    </row>
    <row r="55" spans="1:33" x14ac:dyDescent="0.25">
      <c r="A55" s="1"/>
      <c r="B55" s="1"/>
      <c r="C55" s="1"/>
      <c r="D55" s="1"/>
      <c r="E55" s="1"/>
      <c r="F55" s="1"/>
      <c r="G55" s="1"/>
      <c r="Y55" s="17"/>
      <c r="Z55" s="17"/>
      <c r="AA55" s="17"/>
      <c r="AB55" s="17"/>
      <c r="AC55" s="17"/>
      <c r="AD55" s="17"/>
      <c r="AE55" s="17"/>
      <c r="AF55" s="17"/>
      <c r="AG55" s="17"/>
    </row>
    <row r="56" spans="1:33" x14ac:dyDescent="0.25">
      <c r="A56" s="1"/>
      <c r="B56" s="1"/>
      <c r="C56" s="1"/>
      <c r="D56" s="1"/>
      <c r="E56" s="1"/>
      <c r="F56" s="1"/>
      <c r="G56" s="1"/>
      <c r="Y56" s="17"/>
      <c r="Z56" s="17"/>
      <c r="AA56" s="17"/>
      <c r="AB56" s="17"/>
      <c r="AC56" s="17"/>
      <c r="AD56" s="17"/>
      <c r="AE56" s="17"/>
      <c r="AF56" s="17"/>
      <c r="AG56" s="17"/>
    </row>
    <row r="57" spans="1:33" x14ac:dyDescent="0.25">
      <c r="A57" s="3" t="s">
        <v>35</v>
      </c>
      <c r="B57" s="15" t="s">
        <v>3</v>
      </c>
      <c r="C57" s="15" t="s">
        <v>99</v>
      </c>
      <c r="D57" s="15"/>
      <c r="E57" s="15" t="s">
        <v>98</v>
      </c>
      <c r="F57" s="15"/>
      <c r="G57" s="29"/>
      <c r="Y57" s="18"/>
      <c r="Z57" s="18"/>
      <c r="AA57" s="18"/>
      <c r="AB57" s="18"/>
      <c r="AC57" s="18"/>
      <c r="AD57" s="18"/>
      <c r="AE57" s="18"/>
      <c r="AF57" s="18"/>
      <c r="AG57" s="17"/>
    </row>
    <row r="58" spans="1:33" x14ac:dyDescent="0.25">
      <c r="A58" s="3" t="s">
        <v>31</v>
      </c>
      <c r="B58" s="14">
        <v>42</v>
      </c>
      <c r="C58" s="14" t="s">
        <v>104</v>
      </c>
      <c r="D58" s="14">
        <v>1</v>
      </c>
      <c r="E58" s="124" t="s">
        <v>101</v>
      </c>
      <c r="F58" s="124">
        <v>10</v>
      </c>
      <c r="G58" s="1"/>
      <c r="Y58" s="17"/>
      <c r="Z58" s="17"/>
      <c r="AA58" s="17"/>
      <c r="AB58" s="17"/>
      <c r="AC58" s="17"/>
      <c r="AD58" s="17"/>
      <c r="AE58" s="17"/>
      <c r="AF58" s="17"/>
      <c r="AG58" s="17"/>
    </row>
    <row r="59" spans="1:33" x14ac:dyDescent="0.25">
      <c r="A59" s="1" t="s">
        <v>40</v>
      </c>
      <c r="B59" s="14">
        <v>43</v>
      </c>
      <c r="C59" s="14" t="s">
        <v>71</v>
      </c>
      <c r="D59" s="14">
        <v>1</v>
      </c>
      <c r="E59" s="124" t="s">
        <v>160</v>
      </c>
      <c r="F59" s="124">
        <v>4</v>
      </c>
      <c r="G59" s="1"/>
      <c r="Y59" s="17"/>
      <c r="Z59" s="17"/>
      <c r="AA59" s="17"/>
      <c r="AB59" s="17"/>
      <c r="AC59" s="17"/>
      <c r="AD59" s="17"/>
      <c r="AE59" s="17"/>
      <c r="AF59" s="17"/>
      <c r="AG59" s="17"/>
    </row>
    <row r="60" spans="1:33" x14ac:dyDescent="0.25">
      <c r="A60" s="1"/>
      <c r="B60" s="14">
        <v>44</v>
      </c>
      <c r="C60" s="14" t="s">
        <v>158</v>
      </c>
      <c r="D60" s="14">
        <v>2</v>
      </c>
      <c r="E60" s="124" t="s">
        <v>76</v>
      </c>
      <c r="F60" s="124">
        <v>3</v>
      </c>
      <c r="G60" s="1"/>
      <c r="Y60" s="17"/>
      <c r="Z60" s="17"/>
      <c r="AA60" s="17"/>
      <c r="AB60" s="17"/>
      <c r="AC60" s="17"/>
      <c r="AD60" s="17"/>
      <c r="AE60" s="17"/>
      <c r="AF60" s="17"/>
      <c r="AG60" s="17"/>
    </row>
    <row r="61" spans="1:33" x14ac:dyDescent="0.25">
      <c r="A61" s="1"/>
      <c r="B61" s="14">
        <v>45</v>
      </c>
      <c r="C61" s="14" t="s">
        <v>122</v>
      </c>
      <c r="D61" s="14">
        <v>1</v>
      </c>
      <c r="E61" s="124" t="s">
        <v>18</v>
      </c>
      <c r="F61" s="124">
        <v>2</v>
      </c>
      <c r="G61" s="1"/>
      <c r="Y61" s="17"/>
      <c r="Z61" s="17"/>
      <c r="AA61" s="17"/>
      <c r="AB61" s="17"/>
      <c r="AC61" s="17"/>
      <c r="AD61" s="17"/>
      <c r="AE61" s="17"/>
      <c r="AF61" s="17"/>
      <c r="AG61" s="17"/>
    </row>
    <row r="62" spans="1:33" x14ac:dyDescent="0.25">
      <c r="A62" s="1"/>
      <c r="B62" s="1"/>
      <c r="C62" s="1"/>
      <c r="D62" s="1"/>
      <c r="E62" s="1"/>
      <c r="F62" s="1"/>
      <c r="G62" s="1"/>
      <c r="Y62" s="17"/>
      <c r="Z62" s="17"/>
      <c r="AA62" s="17"/>
      <c r="AB62" s="17"/>
      <c r="AC62" s="17"/>
      <c r="AD62" s="17"/>
      <c r="AE62" s="17"/>
      <c r="AF62" s="17"/>
      <c r="AG62" s="17"/>
    </row>
    <row r="63" spans="1:33" x14ac:dyDescent="0.25">
      <c r="B63" s="1"/>
      <c r="C63" s="1"/>
      <c r="D63" s="1"/>
      <c r="E63" s="1"/>
      <c r="F63" s="1"/>
      <c r="G63" s="1"/>
      <c r="Y63" s="17"/>
      <c r="Z63" s="17"/>
      <c r="AA63" s="17"/>
      <c r="AB63" s="17"/>
      <c r="AC63" s="17"/>
      <c r="AD63" s="17"/>
      <c r="AE63" s="17"/>
      <c r="AF63" s="17"/>
      <c r="AG63" s="17"/>
    </row>
    <row r="64" spans="1:33" x14ac:dyDescent="0.25">
      <c r="A64" s="3" t="s">
        <v>37</v>
      </c>
      <c r="B64" s="15" t="s">
        <v>3</v>
      </c>
      <c r="C64" s="15" t="s">
        <v>99</v>
      </c>
      <c r="D64" s="15"/>
      <c r="E64" s="15" t="s">
        <v>98</v>
      </c>
      <c r="F64" s="15"/>
      <c r="G64" s="29"/>
      <c r="Y64" s="18"/>
      <c r="Z64" s="18"/>
      <c r="AA64" s="18"/>
      <c r="AB64" s="18"/>
      <c r="AC64" s="18"/>
      <c r="AD64" s="18"/>
      <c r="AE64" s="18"/>
      <c r="AF64" s="18"/>
      <c r="AG64" s="17"/>
    </row>
    <row r="65" spans="1:33" x14ac:dyDescent="0.25">
      <c r="A65" s="1"/>
      <c r="B65" s="14">
        <v>46</v>
      </c>
      <c r="C65" s="124" t="s">
        <v>43</v>
      </c>
      <c r="D65" s="124">
        <v>7</v>
      </c>
      <c r="E65" s="14" t="s">
        <v>160</v>
      </c>
      <c r="F65" s="14">
        <v>3</v>
      </c>
      <c r="G65" s="1"/>
      <c r="AG65" s="17"/>
    </row>
    <row r="66" spans="1:33" x14ac:dyDescent="0.25">
      <c r="A66" s="1"/>
      <c r="B66" s="14">
        <v>47</v>
      </c>
      <c r="C66" s="14" t="s">
        <v>40</v>
      </c>
      <c r="D66" s="14">
        <v>1</v>
      </c>
      <c r="E66" s="124" t="s">
        <v>76</v>
      </c>
      <c r="F66" s="124">
        <v>4</v>
      </c>
      <c r="G66" s="1"/>
      <c r="AG66" s="17"/>
    </row>
    <row r="67" spans="1:33" x14ac:dyDescent="0.25">
      <c r="A67" s="1"/>
      <c r="B67" s="14">
        <v>48</v>
      </c>
      <c r="C67" s="124" t="s">
        <v>18</v>
      </c>
      <c r="D67" s="124">
        <v>8</v>
      </c>
      <c r="E67" s="14" t="s">
        <v>101</v>
      </c>
      <c r="F67" s="14">
        <v>0</v>
      </c>
      <c r="G67" s="1"/>
      <c r="AG67" s="17"/>
    </row>
    <row r="68" spans="1:33" x14ac:dyDescent="0.25">
      <c r="A68" s="1"/>
      <c r="B68" s="1"/>
      <c r="C68" s="1"/>
      <c r="D68" s="1"/>
      <c r="E68" s="1"/>
      <c r="F68" s="1"/>
      <c r="G68" s="1"/>
      <c r="AG68" s="17"/>
    </row>
    <row r="69" spans="1:33" x14ac:dyDescent="0.25">
      <c r="B69" s="1"/>
      <c r="C69" s="1"/>
      <c r="D69" s="1"/>
      <c r="E69" s="1"/>
      <c r="F69" s="1"/>
      <c r="G69" s="1"/>
      <c r="AG69" s="17"/>
    </row>
    <row r="70" spans="1:33" x14ac:dyDescent="0.25">
      <c r="A70" s="3" t="s">
        <v>41</v>
      </c>
      <c r="B70" s="15" t="s">
        <v>3</v>
      </c>
      <c r="C70" s="15" t="s">
        <v>99</v>
      </c>
      <c r="D70" s="15"/>
      <c r="E70" s="15" t="s">
        <v>98</v>
      </c>
      <c r="F70" s="15"/>
      <c r="G70" s="29"/>
      <c r="AG70" s="17"/>
    </row>
    <row r="71" spans="1:33" x14ac:dyDescent="0.25">
      <c r="A71" s="1" t="s">
        <v>31</v>
      </c>
      <c r="B71" s="14">
        <v>49</v>
      </c>
      <c r="C71" s="124" t="s">
        <v>43</v>
      </c>
      <c r="D71" s="124">
        <v>4</v>
      </c>
      <c r="E71" s="14" t="s">
        <v>76</v>
      </c>
      <c r="F71" s="14">
        <v>2</v>
      </c>
      <c r="G71" s="1"/>
      <c r="AG71" s="17"/>
    </row>
    <row r="72" spans="1:33" x14ac:dyDescent="0.25">
      <c r="A72" s="1" t="s">
        <v>0</v>
      </c>
      <c r="B72" s="1"/>
      <c r="C72" s="1"/>
      <c r="D72" s="1"/>
      <c r="E72" s="1"/>
      <c r="F72" s="1"/>
      <c r="G72" s="1"/>
      <c r="AG72" s="17"/>
    </row>
    <row r="73" spans="1:33" x14ac:dyDescent="0.25">
      <c r="A73" s="1"/>
      <c r="B73" s="1"/>
      <c r="C73" s="1"/>
      <c r="D73" s="1"/>
      <c r="E73" s="1"/>
      <c r="F73" s="1"/>
      <c r="G73" s="1"/>
      <c r="AG73" s="17"/>
    </row>
    <row r="74" spans="1:33" x14ac:dyDescent="0.25">
      <c r="A74" s="3" t="s">
        <v>77</v>
      </c>
      <c r="B74" s="15" t="s">
        <v>3</v>
      </c>
      <c r="C74" s="15" t="s">
        <v>99</v>
      </c>
      <c r="D74" s="15"/>
      <c r="E74" s="15" t="s">
        <v>98</v>
      </c>
      <c r="F74" s="15"/>
      <c r="G74" s="29"/>
      <c r="AG74" s="43"/>
    </row>
    <row r="75" spans="1:33" x14ac:dyDescent="0.25">
      <c r="A75" s="1"/>
      <c r="B75" s="14">
        <v>50</v>
      </c>
      <c r="C75" s="14" t="s">
        <v>43</v>
      </c>
      <c r="D75" s="14">
        <v>1</v>
      </c>
      <c r="E75" s="124" t="s">
        <v>18</v>
      </c>
      <c r="F75" s="124">
        <v>11</v>
      </c>
      <c r="G75" s="1"/>
      <c r="AG75" s="43"/>
    </row>
    <row r="76" spans="1:33" ht="16.5" customHeight="1" x14ac:dyDescent="0.3">
      <c r="B76" s="26"/>
    </row>
    <row r="77" spans="1:33" ht="18.75" x14ac:dyDescent="0.3">
      <c r="B77" s="26" t="s">
        <v>192</v>
      </c>
    </row>
  </sheetData>
  <sortState xmlns:xlrd2="http://schemas.microsoft.com/office/spreadsheetml/2017/richdata2" ref="H6:AH30">
    <sortCondition ref="AH6:AH30"/>
  </sortState>
  <pageMargins left="0.7" right="0.7" top="0.75" bottom="0.75" header="0.3" footer="0.3"/>
  <pageSetup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695E8-C091-4F77-A99F-BD9F297A9BDE}">
  <dimension ref="A2:AF75"/>
  <sheetViews>
    <sheetView showGridLines="0" topLeftCell="A18" workbookViewId="0"/>
  </sheetViews>
  <sheetFormatPr defaultRowHeight="15" x14ac:dyDescent="0.25"/>
  <cols>
    <col min="1" max="1" width="14.28515625" customWidth="1"/>
    <col min="3" max="3" width="27.85546875" customWidth="1"/>
    <col min="4" max="4" width="5.5703125" customWidth="1"/>
    <col min="5" max="5" width="27.85546875" customWidth="1"/>
    <col min="6" max="6" width="6.140625" customWidth="1"/>
    <col min="7" max="7" width="6.42578125" customWidth="1"/>
    <col min="8" max="8" width="21.140625" customWidth="1"/>
    <col min="9" max="24" width="3.7109375" customWidth="1"/>
    <col min="25" max="25" width="7.140625" bestFit="1" customWidth="1"/>
    <col min="26" max="26" width="5.28515625" bestFit="1" customWidth="1"/>
    <col min="27" max="27" width="4.7109375" bestFit="1" customWidth="1"/>
    <col min="28" max="28" width="3.140625" bestFit="1" customWidth="1"/>
    <col min="29" max="29" width="6.85546875" bestFit="1" customWidth="1"/>
    <col min="30" max="30" width="3.42578125" bestFit="1" customWidth="1"/>
    <col min="31" max="31" width="7.140625" bestFit="1" customWidth="1"/>
    <col min="32" max="32" width="8.140625" bestFit="1" customWidth="1"/>
  </cols>
  <sheetData>
    <row r="2" spans="1:32" ht="18.75" x14ac:dyDescent="0.3">
      <c r="A2" s="1"/>
      <c r="B2" s="1"/>
      <c r="C2" s="1"/>
      <c r="D2" s="10" t="s">
        <v>500</v>
      </c>
      <c r="F2" s="1"/>
      <c r="G2" s="1"/>
      <c r="H2" s="1"/>
      <c r="I2" s="1"/>
      <c r="J2" s="1"/>
      <c r="K2" s="1"/>
      <c r="L2" s="1"/>
      <c r="M2" s="1"/>
      <c r="N2" s="1"/>
      <c r="O2" s="1"/>
      <c r="P2" s="1"/>
      <c r="Q2" s="1"/>
      <c r="R2" s="1"/>
      <c r="S2" s="1"/>
      <c r="T2" s="1"/>
      <c r="U2" s="1"/>
      <c r="V2" s="1"/>
      <c r="W2" s="1"/>
      <c r="X2" s="1"/>
      <c r="Y2" s="1"/>
      <c r="Z2" s="1"/>
      <c r="AA2" s="1"/>
      <c r="AB2" s="1"/>
      <c r="AC2" s="1"/>
      <c r="AD2" s="1"/>
      <c r="AE2" s="1"/>
      <c r="AF2" s="1"/>
    </row>
    <row r="3" spans="1:32"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row>
    <row r="4" spans="1:32" x14ac:dyDescent="0.25">
      <c r="A4" s="3" t="s">
        <v>28</v>
      </c>
      <c r="B4" s="15" t="s">
        <v>3</v>
      </c>
      <c r="C4" s="15" t="s">
        <v>99</v>
      </c>
      <c r="D4" s="15"/>
      <c r="E4" s="15" t="s">
        <v>98</v>
      </c>
      <c r="F4" s="15"/>
      <c r="G4" s="29"/>
      <c r="H4" s="29"/>
      <c r="I4" s="29"/>
      <c r="J4" s="29"/>
      <c r="K4" s="29"/>
      <c r="L4" s="29"/>
      <c r="M4" s="29"/>
      <c r="N4" s="29"/>
      <c r="O4" s="29"/>
      <c r="P4" s="29"/>
      <c r="Q4" s="29"/>
      <c r="R4" s="29"/>
      <c r="S4" s="29"/>
      <c r="T4" s="29"/>
      <c r="U4" s="29"/>
      <c r="V4" s="29"/>
      <c r="W4" s="29"/>
      <c r="X4" s="29"/>
      <c r="Y4" s="53" t="s">
        <v>244</v>
      </c>
      <c r="Z4" s="18" t="s">
        <v>115</v>
      </c>
      <c r="AA4" s="18" t="s">
        <v>112</v>
      </c>
      <c r="AB4" s="18" t="s">
        <v>113</v>
      </c>
      <c r="AC4" s="20" t="s">
        <v>117</v>
      </c>
      <c r="AD4" s="18" t="s">
        <v>114</v>
      </c>
      <c r="AE4" s="20" t="s">
        <v>116</v>
      </c>
      <c r="AF4" s="18" t="s">
        <v>118</v>
      </c>
    </row>
    <row r="5" spans="1:32" x14ac:dyDescent="0.25">
      <c r="A5" s="4"/>
      <c r="B5" s="14">
        <v>1</v>
      </c>
      <c r="C5" s="14" t="s">
        <v>23</v>
      </c>
      <c r="D5" s="14">
        <v>4</v>
      </c>
      <c r="E5" s="124" t="s">
        <v>10</v>
      </c>
      <c r="F5" s="124">
        <v>7</v>
      </c>
      <c r="G5" s="1"/>
      <c r="H5" s="54" t="s">
        <v>128</v>
      </c>
      <c r="I5" s="30">
        <v>3</v>
      </c>
      <c r="J5" s="30">
        <v>2</v>
      </c>
      <c r="K5" s="38">
        <v>2</v>
      </c>
      <c r="L5" s="30">
        <v>0</v>
      </c>
      <c r="M5" s="38">
        <v>6</v>
      </c>
      <c r="N5" s="30">
        <v>1</v>
      </c>
      <c r="O5" s="44" t="s">
        <v>242</v>
      </c>
      <c r="P5" s="44"/>
      <c r="Q5" s="38">
        <v>12</v>
      </c>
      <c r="R5" s="30">
        <v>0</v>
      </c>
      <c r="S5" s="38">
        <v>5</v>
      </c>
      <c r="T5" s="30">
        <v>1</v>
      </c>
      <c r="U5" s="38">
        <v>6</v>
      </c>
      <c r="V5" s="30">
        <v>0</v>
      </c>
      <c r="W5" s="38">
        <v>6</v>
      </c>
      <c r="X5" s="30">
        <v>5</v>
      </c>
      <c r="Y5" s="17">
        <v>7</v>
      </c>
      <c r="Z5" s="17">
        <v>7</v>
      </c>
      <c r="AA5" s="17">
        <v>0</v>
      </c>
      <c r="AB5" s="17">
        <f>I5+K5+M5+Q5+S5+U5+W5</f>
        <v>40</v>
      </c>
      <c r="AC5" s="19">
        <f t="shared" ref="AC5:AC13" si="0">AB5/Y5</f>
        <v>5.7142857142857144</v>
      </c>
      <c r="AD5" s="17">
        <f>J5+L5+N5+R5+T5+V5+X5</f>
        <v>9</v>
      </c>
      <c r="AE5" s="19">
        <f t="shared" ref="AE5:AE13" si="1">AD5/Y5</f>
        <v>1.2857142857142858</v>
      </c>
      <c r="AF5" s="17">
        <f>AB5-AD5</f>
        <v>31</v>
      </c>
    </row>
    <row r="6" spans="1:32" x14ac:dyDescent="0.25">
      <c r="A6" s="1"/>
      <c r="B6" s="14">
        <v>2</v>
      </c>
      <c r="C6" s="124" t="s">
        <v>18</v>
      </c>
      <c r="D6" s="124">
        <v>3</v>
      </c>
      <c r="E6" s="14" t="s">
        <v>188</v>
      </c>
      <c r="F6" s="14">
        <v>2</v>
      </c>
      <c r="G6" s="1"/>
      <c r="H6" s="54" t="s">
        <v>104</v>
      </c>
      <c r="I6" s="35">
        <v>5</v>
      </c>
      <c r="J6" s="35">
        <v>7</v>
      </c>
      <c r="K6" s="38">
        <v>12</v>
      </c>
      <c r="L6" s="30">
        <v>1</v>
      </c>
      <c r="M6" s="38">
        <v>17</v>
      </c>
      <c r="N6" s="30">
        <v>9</v>
      </c>
      <c r="O6" s="38">
        <v>9</v>
      </c>
      <c r="P6" s="30">
        <v>0</v>
      </c>
      <c r="Q6" s="38">
        <v>4</v>
      </c>
      <c r="R6" s="30">
        <v>2</v>
      </c>
      <c r="S6" s="52">
        <v>3</v>
      </c>
      <c r="T6" s="42">
        <v>0</v>
      </c>
      <c r="U6" s="44" t="s">
        <v>242</v>
      </c>
      <c r="V6" s="44"/>
      <c r="W6" s="40">
        <v>5</v>
      </c>
      <c r="X6" s="35">
        <v>6</v>
      </c>
      <c r="Y6" s="17">
        <v>7</v>
      </c>
      <c r="Z6" s="17">
        <v>5</v>
      </c>
      <c r="AA6" s="17">
        <v>2</v>
      </c>
      <c r="AB6" s="17">
        <f>I6+K6+M6+O6+Q6+S6+W6</f>
        <v>55</v>
      </c>
      <c r="AC6" s="19">
        <f t="shared" si="0"/>
        <v>7.8571428571428568</v>
      </c>
      <c r="AD6" s="17">
        <f>J6+L6+N6+P6+R6+T6+X6</f>
        <v>25</v>
      </c>
      <c r="AE6" s="19">
        <f t="shared" si="1"/>
        <v>3.5714285714285716</v>
      </c>
      <c r="AF6" s="17">
        <f t="shared" ref="AF6:AF11" si="2">AB6-AD6</f>
        <v>30</v>
      </c>
    </row>
    <row r="7" spans="1:32" x14ac:dyDescent="0.25">
      <c r="A7" s="1"/>
      <c r="B7" s="14">
        <v>3</v>
      </c>
      <c r="C7" s="14" t="s">
        <v>12</v>
      </c>
      <c r="D7" s="14">
        <v>0</v>
      </c>
      <c r="E7" s="124" t="s">
        <v>185</v>
      </c>
      <c r="F7" s="124">
        <v>6</v>
      </c>
      <c r="G7" s="1"/>
      <c r="H7" s="54" t="s">
        <v>187</v>
      </c>
      <c r="I7" s="30">
        <v>4</v>
      </c>
      <c r="J7" s="30">
        <v>1</v>
      </c>
      <c r="K7" s="40">
        <v>0</v>
      </c>
      <c r="L7" s="35">
        <v>3</v>
      </c>
      <c r="M7" s="38">
        <v>8</v>
      </c>
      <c r="N7" s="30">
        <v>6</v>
      </c>
      <c r="O7" s="38">
        <v>8</v>
      </c>
      <c r="P7" s="30">
        <v>5</v>
      </c>
      <c r="Q7" s="38">
        <v>10</v>
      </c>
      <c r="R7" s="30">
        <v>9</v>
      </c>
      <c r="S7" s="44" t="s">
        <v>242</v>
      </c>
      <c r="T7" s="44"/>
      <c r="U7" s="40">
        <v>0</v>
      </c>
      <c r="V7" s="35">
        <v>6</v>
      </c>
      <c r="W7" s="1"/>
      <c r="X7" s="1"/>
      <c r="Y7" s="17">
        <v>6</v>
      </c>
      <c r="Z7" s="17">
        <v>4</v>
      </c>
      <c r="AA7" s="17">
        <v>2</v>
      </c>
      <c r="AB7" s="17">
        <f>I7+K7+M7+O7+Q7+U7</f>
        <v>30</v>
      </c>
      <c r="AC7" s="17">
        <f t="shared" si="0"/>
        <v>5</v>
      </c>
      <c r="AD7" s="17">
        <f>J7+L7+N7+P7+R7+V7</f>
        <v>30</v>
      </c>
      <c r="AE7" s="17">
        <f t="shared" si="1"/>
        <v>5</v>
      </c>
      <c r="AF7" s="17">
        <f t="shared" si="2"/>
        <v>0</v>
      </c>
    </row>
    <row r="8" spans="1:32" x14ac:dyDescent="0.25">
      <c r="A8" s="1"/>
      <c r="B8" s="14">
        <v>4</v>
      </c>
      <c r="C8" s="14" t="s">
        <v>22</v>
      </c>
      <c r="D8" s="14">
        <v>1</v>
      </c>
      <c r="E8" s="124" t="s">
        <v>24</v>
      </c>
      <c r="F8" s="124">
        <v>4</v>
      </c>
      <c r="G8" s="1"/>
      <c r="H8" s="54" t="s">
        <v>162</v>
      </c>
      <c r="I8" s="30">
        <v>1</v>
      </c>
      <c r="J8" s="30">
        <v>0</v>
      </c>
      <c r="K8" s="38">
        <v>4</v>
      </c>
      <c r="L8" s="30">
        <v>3</v>
      </c>
      <c r="M8" s="38">
        <v>8</v>
      </c>
      <c r="N8" s="30">
        <v>1</v>
      </c>
      <c r="O8" s="38">
        <v>3</v>
      </c>
      <c r="P8" s="30">
        <v>0</v>
      </c>
      <c r="Q8" s="40">
        <v>0</v>
      </c>
      <c r="R8" s="35">
        <v>12</v>
      </c>
      <c r="S8" s="40">
        <v>0</v>
      </c>
      <c r="T8" s="35">
        <v>3</v>
      </c>
      <c r="U8" s="1"/>
      <c r="V8" s="1"/>
      <c r="W8" s="1"/>
      <c r="X8" s="1"/>
      <c r="Y8" s="17">
        <v>6</v>
      </c>
      <c r="Z8" s="17">
        <v>4</v>
      </c>
      <c r="AA8" s="17">
        <v>2</v>
      </c>
      <c r="AB8" s="17">
        <f>I8+K8+M8+O8+Q8+S8</f>
        <v>16</v>
      </c>
      <c r="AC8" s="19">
        <f t="shared" si="0"/>
        <v>2.6666666666666665</v>
      </c>
      <c r="AD8" s="17">
        <f>J8+L8+N8+P8+R8+T8</f>
        <v>19</v>
      </c>
      <c r="AE8" s="19">
        <f t="shared" si="1"/>
        <v>3.1666666666666665</v>
      </c>
      <c r="AF8" s="17">
        <f t="shared" si="2"/>
        <v>-3</v>
      </c>
    </row>
    <row r="9" spans="1:32" x14ac:dyDescent="0.25">
      <c r="A9" s="1"/>
      <c r="B9" s="14">
        <v>5</v>
      </c>
      <c r="C9" s="124" t="s">
        <v>25</v>
      </c>
      <c r="D9" s="124">
        <v>4</v>
      </c>
      <c r="E9" s="14" t="s">
        <v>9</v>
      </c>
      <c r="F9" s="14">
        <v>2</v>
      </c>
      <c r="G9" s="1"/>
      <c r="H9" s="54" t="s">
        <v>177</v>
      </c>
      <c r="I9" s="30">
        <v>4</v>
      </c>
      <c r="J9" s="30">
        <v>2</v>
      </c>
      <c r="K9" s="38">
        <v>6</v>
      </c>
      <c r="L9" s="30">
        <v>5</v>
      </c>
      <c r="M9" s="38">
        <v>4</v>
      </c>
      <c r="N9" s="30">
        <v>3</v>
      </c>
      <c r="O9" s="48">
        <v>0</v>
      </c>
      <c r="P9" s="37">
        <v>3</v>
      </c>
      <c r="Q9" s="38">
        <v>4</v>
      </c>
      <c r="R9" s="30">
        <v>3</v>
      </c>
      <c r="S9" s="40">
        <v>1</v>
      </c>
      <c r="T9" s="35">
        <v>5</v>
      </c>
      <c r="U9" s="1"/>
      <c r="V9" s="1"/>
      <c r="W9" s="1"/>
      <c r="X9" s="1"/>
      <c r="Y9" s="17">
        <v>6</v>
      </c>
      <c r="Z9" s="17">
        <v>4</v>
      </c>
      <c r="AA9" s="17">
        <v>2</v>
      </c>
      <c r="AB9" s="17">
        <f>I9+K9+M9+O9+Q9+S9</f>
        <v>19</v>
      </c>
      <c r="AC9" s="19">
        <f t="shared" si="0"/>
        <v>3.1666666666666665</v>
      </c>
      <c r="AD9" s="17">
        <f>J9+L9+N9+P9+R9+T9</f>
        <v>21</v>
      </c>
      <c r="AE9" s="17">
        <f t="shared" si="1"/>
        <v>3.5</v>
      </c>
      <c r="AF9" s="17">
        <f t="shared" si="2"/>
        <v>-2</v>
      </c>
    </row>
    <row r="10" spans="1:32" x14ac:dyDescent="0.25">
      <c r="A10" s="1"/>
      <c r="B10" s="14">
        <v>6</v>
      </c>
      <c r="C10" s="124" t="s">
        <v>19</v>
      </c>
      <c r="D10" s="124">
        <v>2</v>
      </c>
      <c r="E10" s="14" t="s">
        <v>13</v>
      </c>
      <c r="F10" s="14">
        <v>1</v>
      </c>
      <c r="G10" s="1"/>
      <c r="H10" s="54" t="s">
        <v>176</v>
      </c>
      <c r="I10" s="30">
        <v>9</v>
      </c>
      <c r="J10" s="30">
        <v>7</v>
      </c>
      <c r="K10" s="38">
        <v>5</v>
      </c>
      <c r="L10" s="30">
        <v>4</v>
      </c>
      <c r="M10" s="40">
        <v>3</v>
      </c>
      <c r="N10" s="35">
        <v>4</v>
      </c>
      <c r="O10" s="38">
        <v>5</v>
      </c>
      <c r="P10" s="30">
        <v>4</v>
      </c>
      <c r="Q10" s="40">
        <v>3</v>
      </c>
      <c r="R10" s="35">
        <v>4</v>
      </c>
      <c r="S10" s="29"/>
      <c r="T10" s="29"/>
      <c r="U10" s="29"/>
      <c r="V10" s="29"/>
      <c r="W10" s="29"/>
      <c r="X10" s="29"/>
      <c r="Y10" s="17">
        <v>5</v>
      </c>
      <c r="Z10" s="17">
        <v>3</v>
      </c>
      <c r="AA10" s="17">
        <v>2</v>
      </c>
      <c r="AB10" s="17">
        <f>I10+K10+M10+O10+Q10</f>
        <v>25</v>
      </c>
      <c r="AC10" s="17">
        <f t="shared" si="0"/>
        <v>5</v>
      </c>
      <c r="AD10" s="17">
        <f>J10+L10+N10+P10+R10</f>
        <v>23</v>
      </c>
      <c r="AE10" s="17">
        <f t="shared" si="1"/>
        <v>4.5999999999999996</v>
      </c>
      <c r="AF10" s="17">
        <f t="shared" si="2"/>
        <v>2</v>
      </c>
    </row>
    <row r="11" spans="1:32" x14ac:dyDescent="0.25">
      <c r="A11" s="1"/>
      <c r="B11" s="14">
        <v>7</v>
      </c>
      <c r="C11" s="14" t="s">
        <v>169</v>
      </c>
      <c r="D11" s="14">
        <v>1</v>
      </c>
      <c r="E11" s="14" t="s">
        <v>15</v>
      </c>
      <c r="F11" s="14">
        <v>0</v>
      </c>
      <c r="G11" s="1"/>
      <c r="H11" s="54" t="s">
        <v>185</v>
      </c>
      <c r="I11" s="30">
        <v>6</v>
      </c>
      <c r="J11" s="30">
        <v>0</v>
      </c>
      <c r="K11" s="38">
        <v>3</v>
      </c>
      <c r="L11" s="30">
        <v>0</v>
      </c>
      <c r="M11" s="40">
        <v>1</v>
      </c>
      <c r="N11" s="35">
        <v>6</v>
      </c>
      <c r="O11" s="38">
        <v>11</v>
      </c>
      <c r="P11" s="30">
        <v>1</v>
      </c>
      <c r="Q11" s="48">
        <v>9</v>
      </c>
      <c r="R11" s="37">
        <v>10</v>
      </c>
      <c r="S11" s="1"/>
      <c r="T11" s="1"/>
      <c r="U11" s="1"/>
      <c r="V11" s="1"/>
      <c r="W11" s="1"/>
      <c r="X11" s="1"/>
      <c r="Y11" s="17">
        <v>5</v>
      </c>
      <c r="Z11" s="17">
        <v>3</v>
      </c>
      <c r="AA11" s="17">
        <v>2</v>
      </c>
      <c r="AB11" s="17">
        <f>I11+K11+M11+O11+Q11</f>
        <v>30</v>
      </c>
      <c r="AC11" s="17">
        <f t="shared" si="0"/>
        <v>6</v>
      </c>
      <c r="AD11" s="17">
        <f>J11+L11+N11+P11+R11</f>
        <v>17</v>
      </c>
      <c r="AE11" s="17">
        <f t="shared" si="1"/>
        <v>3.4</v>
      </c>
      <c r="AF11" s="17">
        <f t="shared" si="2"/>
        <v>13</v>
      </c>
    </row>
    <row r="12" spans="1:32" x14ac:dyDescent="0.25">
      <c r="A12" s="1"/>
      <c r="B12" s="14">
        <v>8</v>
      </c>
      <c r="C12" s="14" t="s">
        <v>487</v>
      </c>
      <c r="D12" s="14">
        <v>1</v>
      </c>
      <c r="E12" s="14" t="s">
        <v>16</v>
      </c>
      <c r="F12" s="14">
        <v>0</v>
      </c>
      <c r="G12" s="1"/>
      <c r="H12" s="54" t="s">
        <v>144</v>
      </c>
      <c r="I12" s="35">
        <v>0</v>
      </c>
      <c r="J12" s="35">
        <v>6</v>
      </c>
      <c r="K12" s="38">
        <v>6</v>
      </c>
      <c r="L12" s="30">
        <v>2</v>
      </c>
      <c r="M12" s="38">
        <v>4</v>
      </c>
      <c r="N12" s="30">
        <v>0</v>
      </c>
      <c r="O12" s="44" t="s">
        <v>242</v>
      </c>
      <c r="P12" s="44"/>
      <c r="Q12" s="35">
        <v>2</v>
      </c>
      <c r="R12" s="35">
        <v>4</v>
      </c>
      <c r="S12" s="1"/>
      <c r="T12" s="1"/>
      <c r="U12" s="1"/>
      <c r="V12" s="1"/>
      <c r="W12" s="1"/>
      <c r="X12" s="1"/>
      <c r="Y12" s="17">
        <v>4</v>
      </c>
      <c r="Z12" s="17">
        <v>2</v>
      </c>
      <c r="AA12" s="17">
        <v>2</v>
      </c>
      <c r="AB12" s="17">
        <f>I12+K12+M12+Q12</f>
        <v>12</v>
      </c>
      <c r="AC12" s="17">
        <f t="shared" si="0"/>
        <v>3</v>
      </c>
      <c r="AD12" s="17">
        <f>J12+L12+N12+R12</f>
        <v>12</v>
      </c>
      <c r="AE12" s="17">
        <f t="shared" si="1"/>
        <v>3</v>
      </c>
      <c r="AF12" s="17">
        <f t="shared" ref="AF12:AF28" si="3">AB12-AD12</f>
        <v>0</v>
      </c>
    </row>
    <row r="13" spans="1:32" x14ac:dyDescent="0.25">
      <c r="A13" s="1"/>
      <c r="B13" s="14">
        <v>9</v>
      </c>
      <c r="C13" s="124" t="s">
        <v>65</v>
      </c>
      <c r="D13" s="124">
        <v>7</v>
      </c>
      <c r="E13" s="14" t="s">
        <v>189</v>
      </c>
      <c r="F13" s="14">
        <v>5</v>
      </c>
      <c r="G13" s="1"/>
      <c r="H13" s="54" t="s">
        <v>175</v>
      </c>
      <c r="I13" s="35">
        <v>1</v>
      </c>
      <c r="J13" s="35">
        <v>2</v>
      </c>
      <c r="K13" s="38">
        <v>3</v>
      </c>
      <c r="L13" s="30">
        <v>0</v>
      </c>
      <c r="M13" s="38">
        <v>9</v>
      </c>
      <c r="N13" s="30">
        <v>2</v>
      </c>
      <c r="O13" s="40">
        <v>0</v>
      </c>
      <c r="P13" s="35">
        <v>9</v>
      </c>
      <c r="Q13" s="1"/>
      <c r="R13" s="1"/>
      <c r="S13" s="1"/>
      <c r="T13" s="1"/>
      <c r="U13" s="1"/>
      <c r="V13" s="1"/>
      <c r="W13" s="1"/>
      <c r="X13" s="1"/>
      <c r="Y13" s="17">
        <v>4</v>
      </c>
      <c r="Z13" s="17">
        <v>2</v>
      </c>
      <c r="AA13" s="17">
        <v>2</v>
      </c>
      <c r="AB13" s="17">
        <f>I13+K13+M13+O13</f>
        <v>13</v>
      </c>
      <c r="AC13" s="19">
        <f t="shared" si="0"/>
        <v>3.25</v>
      </c>
      <c r="AD13" s="17">
        <f>J13+L13+N13+P13</f>
        <v>13</v>
      </c>
      <c r="AE13" s="19">
        <f t="shared" si="1"/>
        <v>3.25</v>
      </c>
      <c r="AF13" s="17">
        <f t="shared" si="3"/>
        <v>0</v>
      </c>
    </row>
    <row r="14" spans="1:32" x14ac:dyDescent="0.25">
      <c r="A14" s="1"/>
      <c r="B14" s="14">
        <v>10</v>
      </c>
      <c r="C14" s="14" t="s">
        <v>229</v>
      </c>
      <c r="D14" s="14">
        <v>7</v>
      </c>
      <c r="E14" s="124" t="s">
        <v>17</v>
      </c>
      <c r="F14" s="124">
        <v>9</v>
      </c>
      <c r="G14" s="1"/>
      <c r="H14" s="54" t="s">
        <v>38</v>
      </c>
      <c r="I14" s="30">
        <v>5</v>
      </c>
      <c r="J14" s="30">
        <v>4</v>
      </c>
      <c r="K14" s="40">
        <v>5</v>
      </c>
      <c r="L14" s="35">
        <v>6</v>
      </c>
      <c r="M14" s="38">
        <v>16</v>
      </c>
      <c r="N14" s="30">
        <v>6</v>
      </c>
      <c r="O14" s="48">
        <v>1</v>
      </c>
      <c r="P14" s="37">
        <v>11</v>
      </c>
      <c r="Q14" s="1"/>
      <c r="R14" s="1"/>
      <c r="S14" s="1"/>
      <c r="T14" s="1"/>
      <c r="U14" s="1"/>
      <c r="V14" s="1"/>
      <c r="W14" s="1"/>
      <c r="X14" s="1"/>
      <c r="Y14" s="17">
        <v>4</v>
      </c>
      <c r="Z14" s="17">
        <v>2</v>
      </c>
      <c r="AA14" s="17">
        <v>2</v>
      </c>
      <c r="AB14" s="17">
        <f>I14+K14+M14+O14</f>
        <v>27</v>
      </c>
      <c r="AC14" s="19">
        <f t="shared" ref="AC14:AC28" si="4">AB14/Y14</f>
        <v>6.75</v>
      </c>
      <c r="AD14" s="17">
        <f>J14+L14+N14+P14</f>
        <v>27</v>
      </c>
      <c r="AE14" s="19">
        <f t="shared" ref="AE14:AE28" si="5">AD14/Y14</f>
        <v>6.75</v>
      </c>
      <c r="AF14" s="17">
        <f t="shared" si="3"/>
        <v>0</v>
      </c>
    </row>
    <row r="15" spans="1:32" x14ac:dyDescent="0.25">
      <c r="A15" s="1"/>
      <c r="B15" s="14">
        <v>11</v>
      </c>
      <c r="C15" s="14" t="s">
        <v>26</v>
      </c>
      <c r="D15" s="14">
        <v>4</v>
      </c>
      <c r="E15" s="124" t="s">
        <v>165</v>
      </c>
      <c r="F15" s="124">
        <v>5</v>
      </c>
      <c r="G15" s="1"/>
      <c r="H15" s="54" t="s">
        <v>439</v>
      </c>
      <c r="I15" s="30">
        <v>1</v>
      </c>
      <c r="J15" s="30">
        <v>0</v>
      </c>
      <c r="K15" s="40">
        <v>3</v>
      </c>
      <c r="L15" s="35">
        <v>4</v>
      </c>
      <c r="M15" s="38">
        <v>12</v>
      </c>
      <c r="N15" s="30">
        <v>5</v>
      </c>
      <c r="O15" s="48">
        <v>5</v>
      </c>
      <c r="P15" s="37">
        <v>8</v>
      </c>
      <c r="Q15" s="1"/>
      <c r="R15" s="1"/>
      <c r="S15" s="29"/>
      <c r="T15" s="29"/>
      <c r="U15" s="29"/>
      <c r="V15" s="29"/>
      <c r="W15" s="29"/>
      <c r="X15" s="29"/>
      <c r="Y15" s="17">
        <v>4</v>
      </c>
      <c r="Z15" s="17">
        <v>2</v>
      </c>
      <c r="AA15" s="17">
        <v>2</v>
      </c>
      <c r="AB15" s="17">
        <f>I15+K15+M15+O15</f>
        <v>21</v>
      </c>
      <c r="AC15" s="19">
        <f t="shared" si="4"/>
        <v>5.25</v>
      </c>
      <c r="AD15" s="17">
        <f>J15+L15+N15+P15</f>
        <v>17</v>
      </c>
      <c r="AE15" s="19">
        <f t="shared" si="5"/>
        <v>4.25</v>
      </c>
      <c r="AF15" s="17">
        <f t="shared" si="3"/>
        <v>4</v>
      </c>
    </row>
    <row r="16" spans="1:32" x14ac:dyDescent="0.25">
      <c r="A16" s="1"/>
      <c r="B16" s="14">
        <v>12</v>
      </c>
      <c r="C16" s="124" t="s">
        <v>167</v>
      </c>
      <c r="D16" s="124">
        <v>4</v>
      </c>
      <c r="E16" s="14" t="s">
        <v>42</v>
      </c>
      <c r="F16" s="14">
        <v>2</v>
      </c>
      <c r="G16" s="1"/>
      <c r="H16" s="54" t="s">
        <v>184</v>
      </c>
      <c r="I16" s="30">
        <v>4</v>
      </c>
      <c r="J16" s="30">
        <v>2</v>
      </c>
      <c r="K16" s="38">
        <v>4</v>
      </c>
      <c r="L16" s="30">
        <v>3</v>
      </c>
      <c r="M16" s="40">
        <v>1</v>
      </c>
      <c r="N16" s="35">
        <v>8</v>
      </c>
      <c r="O16" s="48">
        <v>1</v>
      </c>
      <c r="P16" s="37">
        <v>11</v>
      </c>
      <c r="Q16" s="1"/>
      <c r="R16" s="1"/>
      <c r="S16" s="1"/>
      <c r="T16" s="1"/>
      <c r="U16" s="1"/>
      <c r="V16" s="1"/>
      <c r="W16" s="1"/>
      <c r="X16" s="1"/>
      <c r="Y16" s="17">
        <v>4</v>
      </c>
      <c r="Z16" s="17">
        <v>2</v>
      </c>
      <c r="AA16" s="17">
        <v>2</v>
      </c>
      <c r="AB16" s="17">
        <f>I16+K16+M16+O16</f>
        <v>10</v>
      </c>
      <c r="AC16" s="17">
        <f t="shared" si="4"/>
        <v>2.5</v>
      </c>
      <c r="AD16" s="17">
        <f>J16+L16+N16+P16</f>
        <v>24</v>
      </c>
      <c r="AE16" s="17">
        <f t="shared" si="5"/>
        <v>6</v>
      </c>
      <c r="AF16" s="17">
        <f t="shared" si="3"/>
        <v>-14</v>
      </c>
    </row>
    <row r="17" spans="1:32" x14ac:dyDescent="0.25">
      <c r="A17" s="1"/>
      <c r="B17" s="1"/>
      <c r="C17" s="1"/>
      <c r="D17" s="1"/>
      <c r="E17" s="1"/>
      <c r="F17" s="1"/>
      <c r="G17" s="1"/>
      <c r="H17" s="54" t="s">
        <v>181</v>
      </c>
      <c r="I17" s="30">
        <v>2</v>
      </c>
      <c r="J17" s="30">
        <v>1</v>
      </c>
      <c r="K17" s="40">
        <v>3</v>
      </c>
      <c r="L17" s="35">
        <v>4</v>
      </c>
      <c r="M17" s="40">
        <v>5</v>
      </c>
      <c r="N17" s="35">
        <v>12</v>
      </c>
      <c r="O17" s="1"/>
      <c r="P17" s="1"/>
      <c r="Q17" s="1"/>
      <c r="R17" s="1"/>
      <c r="Y17" s="17">
        <v>3</v>
      </c>
      <c r="Z17" s="17">
        <v>1</v>
      </c>
      <c r="AA17" s="17">
        <v>2</v>
      </c>
      <c r="AB17" s="17">
        <f t="shared" ref="AB17:AB22" si="6">I17+K17+M17</f>
        <v>10</v>
      </c>
      <c r="AC17" s="19">
        <f t="shared" si="4"/>
        <v>3.3333333333333335</v>
      </c>
      <c r="AD17" s="17">
        <f t="shared" ref="AD17:AD22" si="7">J17+L17+N17</f>
        <v>17</v>
      </c>
      <c r="AE17" s="19">
        <f t="shared" si="5"/>
        <v>5.666666666666667</v>
      </c>
      <c r="AF17" s="17">
        <f t="shared" si="3"/>
        <v>-7</v>
      </c>
    </row>
    <row r="18" spans="1:32" x14ac:dyDescent="0.25">
      <c r="A18" s="3"/>
      <c r="B18" s="1"/>
      <c r="C18" s="1"/>
      <c r="D18" s="1"/>
      <c r="E18" s="1"/>
      <c r="F18" s="1"/>
      <c r="G18" s="1"/>
      <c r="H18" s="54" t="s">
        <v>43</v>
      </c>
      <c r="I18" s="30">
        <v>7</v>
      </c>
      <c r="J18" s="30">
        <v>5</v>
      </c>
      <c r="K18" s="40">
        <v>4</v>
      </c>
      <c r="L18" s="35">
        <v>5</v>
      </c>
      <c r="M18" s="40">
        <v>6</v>
      </c>
      <c r="N18" s="35">
        <v>16</v>
      </c>
      <c r="O18" s="1"/>
      <c r="P18" s="1"/>
      <c r="Q18" s="1"/>
      <c r="R18" s="1"/>
      <c r="Y18" s="17">
        <v>3</v>
      </c>
      <c r="Z18" s="17">
        <v>1</v>
      </c>
      <c r="AA18" s="17">
        <v>2</v>
      </c>
      <c r="AB18" s="17">
        <f t="shared" si="6"/>
        <v>17</v>
      </c>
      <c r="AC18" s="19">
        <f t="shared" si="4"/>
        <v>5.666666666666667</v>
      </c>
      <c r="AD18" s="17">
        <f t="shared" si="7"/>
        <v>26</v>
      </c>
      <c r="AE18" s="19">
        <f t="shared" si="5"/>
        <v>8.6666666666666661</v>
      </c>
      <c r="AF18" s="17">
        <f t="shared" si="3"/>
        <v>-9</v>
      </c>
    </row>
    <row r="19" spans="1:32" x14ac:dyDescent="0.25">
      <c r="A19" s="3" t="s">
        <v>30</v>
      </c>
      <c r="B19" s="15" t="s">
        <v>3</v>
      </c>
      <c r="C19" s="15" t="s">
        <v>99</v>
      </c>
      <c r="D19" s="15"/>
      <c r="E19" s="15" t="s">
        <v>98</v>
      </c>
      <c r="F19" s="15"/>
      <c r="G19" s="1"/>
      <c r="H19" s="54" t="s">
        <v>196</v>
      </c>
      <c r="I19" s="35">
        <v>2</v>
      </c>
      <c r="J19" s="35">
        <v>3</v>
      </c>
      <c r="K19" s="38">
        <v>5</v>
      </c>
      <c r="L19" s="30">
        <v>1</v>
      </c>
      <c r="M19" s="40">
        <v>0</v>
      </c>
      <c r="N19" s="35">
        <v>4</v>
      </c>
      <c r="O19" s="29"/>
      <c r="P19" s="29"/>
      <c r="Q19" s="1"/>
      <c r="R19" s="1"/>
      <c r="Y19" s="17">
        <v>3</v>
      </c>
      <c r="Z19" s="17">
        <v>1</v>
      </c>
      <c r="AA19" s="17">
        <v>2</v>
      </c>
      <c r="AB19" s="17">
        <f t="shared" si="6"/>
        <v>7</v>
      </c>
      <c r="AC19" s="19">
        <f t="shared" si="4"/>
        <v>2.3333333333333335</v>
      </c>
      <c r="AD19" s="17">
        <f t="shared" si="7"/>
        <v>8</v>
      </c>
      <c r="AE19" s="19">
        <f t="shared" si="5"/>
        <v>2.6666666666666665</v>
      </c>
      <c r="AF19" s="17">
        <f t="shared" si="3"/>
        <v>-1</v>
      </c>
    </row>
    <row r="20" spans="1:32" x14ac:dyDescent="0.25">
      <c r="A20" s="1"/>
      <c r="B20" s="14">
        <v>13</v>
      </c>
      <c r="C20" s="14" t="s">
        <v>108</v>
      </c>
      <c r="D20" s="14">
        <v>1</v>
      </c>
      <c r="E20" s="124" t="s">
        <v>158</v>
      </c>
      <c r="F20" s="124">
        <v>5</v>
      </c>
      <c r="G20" s="1"/>
      <c r="H20" s="54" t="s">
        <v>179</v>
      </c>
      <c r="I20" s="35">
        <v>0</v>
      </c>
      <c r="J20" s="35">
        <v>1</v>
      </c>
      <c r="K20" s="38">
        <v>4</v>
      </c>
      <c r="L20" s="30">
        <v>3</v>
      </c>
      <c r="M20" s="40">
        <v>2</v>
      </c>
      <c r="N20" s="35">
        <v>9</v>
      </c>
      <c r="O20" s="1"/>
      <c r="P20" s="1"/>
      <c r="Q20" s="29"/>
      <c r="R20" s="29"/>
      <c r="Y20" s="17">
        <v>3</v>
      </c>
      <c r="Z20" s="17">
        <v>1</v>
      </c>
      <c r="AA20" s="17">
        <v>2</v>
      </c>
      <c r="AB20" s="17">
        <f t="shared" si="6"/>
        <v>6</v>
      </c>
      <c r="AC20" s="17">
        <f t="shared" si="4"/>
        <v>2</v>
      </c>
      <c r="AD20" s="17">
        <f t="shared" si="7"/>
        <v>13</v>
      </c>
      <c r="AE20" s="19">
        <f t="shared" si="5"/>
        <v>4.333333333333333</v>
      </c>
      <c r="AF20" s="17">
        <f t="shared" si="3"/>
        <v>-7</v>
      </c>
    </row>
    <row r="21" spans="1:32" x14ac:dyDescent="0.25">
      <c r="A21" s="1"/>
      <c r="B21" s="14">
        <v>14</v>
      </c>
      <c r="C21" s="124" t="s">
        <v>12</v>
      </c>
      <c r="D21" s="124">
        <v>6</v>
      </c>
      <c r="E21" s="14" t="s">
        <v>107</v>
      </c>
      <c r="F21" s="14">
        <v>2</v>
      </c>
      <c r="G21" s="1"/>
      <c r="H21" s="54" t="s">
        <v>141</v>
      </c>
      <c r="I21" s="30">
        <v>7</v>
      </c>
      <c r="J21" s="30">
        <v>4</v>
      </c>
      <c r="K21" s="40">
        <v>0</v>
      </c>
      <c r="L21" s="35">
        <v>2</v>
      </c>
      <c r="M21" s="40">
        <v>6</v>
      </c>
      <c r="N21" s="35">
        <v>8</v>
      </c>
      <c r="O21" s="1"/>
      <c r="P21" s="1"/>
      <c r="Q21" s="1"/>
      <c r="R21" s="1"/>
      <c r="Y21" s="17">
        <v>3</v>
      </c>
      <c r="Z21" s="17">
        <v>1</v>
      </c>
      <c r="AA21" s="17">
        <v>2</v>
      </c>
      <c r="AB21" s="17">
        <f t="shared" si="6"/>
        <v>13</v>
      </c>
      <c r="AC21" s="19">
        <f t="shared" si="4"/>
        <v>4.333333333333333</v>
      </c>
      <c r="AD21" s="17">
        <f t="shared" si="7"/>
        <v>14</v>
      </c>
      <c r="AE21" s="19">
        <f t="shared" si="5"/>
        <v>4.666666666666667</v>
      </c>
      <c r="AF21" s="17">
        <f t="shared" si="3"/>
        <v>-1</v>
      </c>
    </row>
    <row r="22" spans="1:32" x14ac:dyDescent="0.25">
      <c r="A22" s="1"/>
      <c r="B22" s="14">
        <v>15</v>
      </c>
      <c r="C22" s="14" t="s">
        <v>39</v>
      </c>
      <c r="D22" s="14">
        <v>0</v>
      </c>
      <c r="E22" s="124" t="s">
        <v>103</v>
      </c>
      <c r="F22" s="124">
        <v>3</v>
      </c>
      <c r="G22" s="1"/>
      <c r="H22" s="54" t="s">
        <v>42</v>
      </c>
      <c r="I22" s="35">
        <v>2</v>
      </c>
      <c r="J22" s="35">
        <v>4</v>
      </c>
      <c r="K22" s="38">
        <v>9</v>
      </c>
      <c r="L22" s="30">
        <v>2</v>
      </c>
      <c r="M22" s="40">
        <v>9</v>
      </c>
      <c r="N22" s="35">
        <v>17</v>
      </c>
      <c r="O22" s="1"/>
      <c r="P22" s="1"/>
      <c r="Q22" s="1"/>
      <c r="R22" s="1"/>
      <c r="Y22" s="17">
        <v>3</v>
      </c>
      <c r="Z22" s="17">
        <v>1</v>
      </c>
      <c r="AA22" s="17">
        <v>2</v>
      </c>
      <c r="AB22" s="17">
        <f t="shared" si="6"/>
        <v>20</v>
      </c>
      <c r="AC22" s="19">
        <f t="shared" si="4"/>
        <v>6.666666666666667</v>
      </c>
      <c r="AD22" s="17">
        <f t="shared" si="7"/>
        <v>23</v>
      </c>
      <c r="AE22" s="19">
        <f t="shared" si="5"/>
        <v>7.666666666666667</v>
      </c>
      <c r="AF22" s="17">
        <f t="shared" si="3"/>
        <v>-3</v>
      </c>
    </row>
    <row r="23" spans="1:32" x14ac:dyDescent="0.25">
      <c r="A23" s="1"/>
      <c r="B23" s="14">
        <v>16</v>
      </c>
      <c r="C23" s="124" t="s">
        <v>71</v>
      </c>
      <c r="D23" s="124">
        <v>4</v>
      </c>
      <c r="E23" s="14" t="s">
        <v>106</v>
      </c>
      <c r="F23" s="14">
        <v>3</v>
      </c>
      <c r="G23" s="1"/>
      <c r="H23" s="54" t="s">
        <v>182</v>
      </c>
      <c r="I23" s="35">
        <v>4</v>
      </c>
      <c r="J23" s="35">
        <v>5</v>
      </c>
      <c r="K23" s="40">
        <v>2</v>
      </c>
      <c r="L23" s="35">
        <v>9</v>
      </c>
      <c r="M23" s="29"/>
      <c r="N23" s="29"/>
      <c r="O23" s="1"/>
      <c r="P23" s="1"/>
      <c r="Y23" s="17">
        <v>2</v>
      </c>
      <c r="Z23" s="17">
        <v>0</v>
      </c>
      <c r="AA23" s="17">
        <v>2</v>
      </c>
      <c r="AB23" s="17">
        <f t="shared" ref="AB23:AB28" si="8">I23+K23</f>
        <v>6</v>
      </c>
      <c r="AC23" s="17">
        <f t="shared" si="4"/>
        <v>3</v>
      </c>
      <c r="AD23" s="17">
        <f t="shared" ref="AD23:AD28" si="9">J23+L23</f>
        <v>14</v>
      </c>
      <c r="AE23" s="17">
        <f t="shared" si="5"/>
        <v>7</v>
      </c>
      <c r="AF23" s="17">
        <f t="shared" si="3"/>
        <v>-8</v>
      </c>
    </row>
    <row r="24" spans="1:32" x14ac:dyDescent="0.25">
      <c r="A24" s="1"/>
      <c r="B24" s="14">
        <v>17</v>
      </c>
      <c r="C24" s="124" t="s">
        <v>104</v>
      </c>
      <c r="D24" s="124">
        <v>12</v>
      </c>
      <c r="E24" s="14" t="s">
        <v>229</v>
      </c>
      <c r="F24" s="14">
        <v>1</v>
      </c>
      <c r="G24" s="1"/>
      <c r="H24" s="54" t="s">
        <v>229</v>
      </c>
      <c r="I24" s="35">
        <v>7</v>
      </c>
      <c r="J24" s="35">
        <v>9</v>
      </c>
      <c r="K24" s="40">
        <v>1</v>
      </c>
      <c r="L24" s="35">
        <v>12</v>
      </c>
      <c r="M24" s="1"/>
      <c r="N24" s="1"/>
      <c r="O24" s="29"/>
      <c r="P24" s="29"/>
      <c r="Y24" s="17">
        <v>2</v>
      </c>
      <c r="Z24" s="17">
        <v>0</v>
      </c>
      <c r="AA24" s="17">
        <v>2</v>
      </c>
      <c r="AB24" s="17">
        <f t="shared" si="8"/>
        <v>8</v>
      </c>
      <c r="AC24" s="17">
        <f t="shared" si="4"/>
        <v>4</v>
      </c>
      <c r="AD24" s="17">
        <f t="shared" si="9"/>
        <v>21</v>
      </c>
      <c r="AE24" s="17">
        <f t="shared" si="5"/>
        <v>10.5</v>
      </c>
      <c r="AF24" s="17">
        <f t="shared" si="3"/>
        <v>-13</v>
      </c>
    </row>
    <row r="25" spans="1:32" x14ac:dyDescent="0.25">
      <c r="A25" s="1"/>
      <c r="B25" s="14">
        <v>18</v>
      </c>
      <c r="C25" s="14" t="s">
        <v>40</v>
      </c>
      <c r="D25" s="14">
        <v>2</v>
      </c>
      <c r="E25" s="124" t="s">
        <v>42</v>
      </c>
      <c r="F25" s="124">
        <v>9</v>
      </c>
      <c r="G25" s="1"/>
      <c r="H25" s="54" t="s">
        <v>180</v>
      </c>
      <c r="I25" s="35">
        <v>1</v>
      </c>
      <c r="J25" s="35">
        <v>4</v>
      </c>
      <c r="K25" s="40">
        <v>2</v>
      </c>
      <c r="L25" s="35">
        <v>6</v>
      </c>
      <c r="M25" s="1"/>
      <c r="N25" s="1"/>
      <c r="O25" s="1"/>
      <c r="P25" s="1"/>
      <c r="Y25" s="17">
        <v>2</v>
      </c>
      <c r="Z25" s="17">
        <v>0</v>
      </c>
      <c r="AA25" s="17">
        <v>2</v>
      </c>
      <c r="AB25" s="17">
        <f t="shared" si="8"/>
        <v>3</v>
      </c>
      <c r="AC25" s="17">
        <f t="shared" si="4"/>
        <v>1.5</v>
      </c>
      <c r="AD25" s="17">
        <f t="shared" si="9"/>
        <v>10</v>
      </c>
      <c r="AE25" s="17">
        <f t="shared" si="5"/>
        <v>5</v>
      </c>
      <c r="AF25" s="17">
        <f t="shared" si="3"/>
        <v>-7</v>
      </c>
    </row>
    <row r="26" spans="1:32" x14ac:dyDescent="0.25">
      <c r="A26" s="1"/>
      <c r="B26" s="14">
        <v>19</v>
      </c>
      <c r="C26" s="14" t="s">
        <v>109</v>
      </c>
      <c r="D26" s="14">
        <v>0</v>
      </c>
      <c r="E26" s="124" t="s">
        <v>18</v>
      </c>
      <c r="F26" s="124">
        <v>2</v>
      </c>
      <c r="G26" s="1"/>
      <c r="H26" s="54" t="s">
        <v>178</v>
      </c>
      <c r="I26" s="35">
        <v>4</v>
      </c>
      <c r="J26" s="35">
        <v>7</v>
      </c>
      <c r="K26" s="40">
        <v>1</v>
      </c>
      <c r="L26" s="35">
        <v>5</v>
      </c>
      <c r="M26" s="1"/>
      <c r="N26" s="1"/>
      <c r="O26" s="1"/>
      <c r="P26" s="1"/>
      <c r="Y26" s="17">
        <v>2</v>
      </c>
      <c r="Z26" s="17">
        <v>0</v>
      </c>
      <c r="AA26" s="17">
        <v>2</v>
      </c>
      <c r="AB26" s="17">
        <f t="shared" si="8"/>
        <v>5</v>
      </c>
      <c r="AC26" s="17">
        <f t="shared" si="4"/>
        <v>2.5</v>
      </c>
      <c r="AD26" s="17">
        <f t="shared" si="9"/>
        <v>12</v>
      </c>
      <c r="AE26" s="17">
        <f t="shared" si="5"/>
        <v>6</v>
      </c>
      <c r="AF26" s="17">
        <f t="shared" si="3"/>
        <v>-7</v>
      </c>
    </row>
    <row r="27" spans="1:32" x14ac:dyDescent="0.25">
      <c r="A27" s="1"/>
      <c r="B27" s="14">
        <v>20</v>
      </c>
      <c r="C27" s="124" t="s">
        <v>185</v>
      </c>
      <c r="D27" s="124">
        <v>3</v>
      </c>
      <c r="E27" s="14" t="s">
        <v>101</v>
      </c>
      <c r="F27" s="14">
        <v>0</v>
      </c>
      <c r="G27" s="1"/>
      <c r="H27" s="54" t="s">
        <v>183</v>
      </c>
      <c r="I27" s="35">
        <v>0</v>
      </c>
      <c r="J27" s="35">
        <v>1</v>
      </c>
      <c r="K27" s="40">
        <v>3</v>
      </c>
      <c r="L27" s="35">
        <v>4</v>
      </c>
      <c r="M27" s="1"/>
      <c r="N27" s="1"/>
      <c r="O27" s="1"/>
      <c r="P27" s="1"/>
      <c r="Y27" s="17">
        <v>2</v>
      </c>
      <c r="Z27" s="17">
        <v>0</v>
      </c>
      <c r="AA27" s="17">
        <v>2</v>
      </c>
      <c r="AB27" s="17">
        <f t="shared" si="8"/>
        <v>3</v>
      </c>
      <c r="AC27" s="17">
        <f t="shared" si="4"/>
        <v>1.5</v>
      </c>
      <c r="AD27" s="17">
        <f t="shared" si="9"/>
        <v>5</v>
      </c>
      <c r="AE27" s="17">
        <f t="shared" si="5"/>
        <v>2.5</v>
      </c>
      <c r="AF27" s="17">
        <f t="shared" si="3"/>
        <v>-2</v>
      </c>
    </row>
    <row r="28" spans="1:32" x14ac:dyDescent="0.25">
      <c r="A28" s="1"/>
      <c r="B28" s="14">
        <v>21</v>
      </c>
      <c r="C28" s="124" t="s">
        <v>102</v>
      </c>
      <c r="D28" s="124">
        <v>4</v>
      </c>
      <c r="E28" s="14" t="s">
        <v>76</v>
      </c>
      <c r="F28" s="14">
        <v>3</v>
      </c>
      <c r="G28" s="1"/>
      <c r="H28" s="54" t="s">
        <v>39</v>
      </c>
      <c r="I28" s="35">
        <v>2</v>
      </c>
      <c r="J28" s="35">
        <v>4</v>
      </c>
      <c r="K28" s="40">
        <v>0</v>
      </c>
      <c r="L28" s="35">
        <v>3</v>
      </c>
      <c r="M28" s="1"/>
      <c r="N28" s="1"/>
      <c r="O28" s="29"/>
      <c r="P28" s="29"/>
      <c r="Y28" s="17">
        <v>2</v>
      </c>
      <c r="Z28" s="17">
        <v>0</v>
      </c>
      <c r="AA28" s="17">
        <v>2</v>
      </c>
      <c r="AB28" s="17">
        <f t="shared" si="8"/>
        <v>2</v>
      </c>
      <c r="AC28" s="17">
        <f t="shared" si="4"/>
        <v>1</v>
      </c>
      <c r="AD28" s="17">
        <f t="shared" si="9"/>
        <v>7</v>
      </c>
      <c r="AE28" s="17">
        <f t="shared" si="5"/>
        <v>3.5</v>
      </c>
      <c r="AF28" s="17">
        <f t="shared" si="3"/>
        <v>-5</v>
      </c>
    </row>
    <row r="29" spans="1:32" x14ac:dyDescent="0.25">
      <c r="A29" s="1"/>
      <c r="B29" s="14">
        <v>22</v>
      </c>
      <c r="C29" s="124" t="s">
        <v>162</v>
      </c>
      <c r="D29" s="124">
        <v>4</v>
      </c>
      <c r="E29" s="14" t="s">
        <v>439</v>
      </c>
      <c r="F29" s="14">
        <v>3</v>
      </c>
      <c r="G29" s="1"/>
      <c r="M29" s="1"/>
      <c r="N29" s="1"/>
      <c r="O29" s="1"/>
      <c r="P29" s="1"/>
      <c r="Q29" s="1"/>
      <c r="R29" s="1"/>
      <c r="S29" s="1"/>
      <c r="T29" s="1"/>
      <c r="U29" s="1"/>
      <c r="V29" s="1"/>
      <c r="W29" s="1"/>
      <c r="X29" s="1"/>
      <c r="Y29" s="17"/>
      <c r="Z29" s="17"/>
      <c r="AA29" s="17"/>
      <c r="AB29" s="17"/>
      <c r="AC29" s="17"/>
      <c r="AD29" s="17"/>
      <c r="AE29" s="17"/>
      <c r="AF29" s="17"/>
    </row>
    <row r="30" spans="1:32" x14ac:dyDescent="0.25">
      <c r="A30" s="3"/>
      <c r="B30" s="14">
        <v>23</v>
      </c>
      <c r="C30" s="14" t="s">
        <v>43</v>
      </c>
      <c r="D30" s="14">
        <v>4</v>
      </c>
      <c r="E30" s="124" t="s">
        <v>58</v>
      </c>
      <c r="F30" s="124">
        <v>5</v>
      </c>
      <c r="G30" s="1"/>
      <c r="M30" s="1"/>
      <c r="N30" s="1"/>
      <c r="O30" s="1"/>
      <c r="P30" s="1"/>
      <c r="Q30" s="1"/>
      <c r="R30" s="1"/>
      <c r="S30" s="1"/>
      <c r="T30" s="1"/>
      <c r="U30" s="1"/>
      <c r="V30" s="1"/>
      <c r="W30" s="1"/>
      <c r="X30" s="1"/>
      <c r="Y30" s="1"/>
      <c r="Z30" s="1"/>
      <c r="AA30" s="1"/>
      <c r="AB30" s="1"/>
      <c r="AC30" s="1"/>
      <c r="AD30" s="1"/>
      <c r="AE30" s="1"/>
      <c r="AF30" s="1"/>
    </row>
    <row r="31" spans="1:32" x14ac:dyDescent="0.25">
      <c r="A31" s="3"/>
      <c r="B31" s="14">
        <v>24</v>
      </c>
      <c r="C31" s="14" t="s">
        <v>38</v>
      </c>
      <c r="D31" s="14">
        <v>5</v>
      </c>
      <c r="E31" s="124" t="s">
        <v>152</v>
      </c>
      <c r="F31" s="124">
        <v>6</v>
      </c>
      <c r="G31" s="1"/>
      <c r="M31" s="1"/>
      <c r="N31" s="1"/>
      <c r="O31" s="1"/>
      <c r="P31" s="1"/>
      <c r="Q31" s="1"/>
      <c r="R31" s="1"/>
      <c r="S31" s="1"/>
      <c r="T31" s="1"/>
      <c r="U31" s="1"/>
      <c r="V31" s="1"/>
      <c r="W31" s="1"/>
      <c r="X31" s="1"/>
      <c r="Y31" s="1"/>
      <c r="Z31" s="1"/>
      <c r="AA31" s="1"/>
      <c r="AB31" s="1"/>
      <c r="AC31" s="1"/>
      <c r="AD31" s="1"/>
      <c r="AE31" s="1"/>
      <c r="AF31" s="1"/>
    </row>
    <row r="32" spans="1:32" x14ac:dyDescent="0.25">
      <c r="A32" s="3"/>
      <c r="B32" s="1"/>
      <c r="C32" s="1"/>
      <c r="D32" s="1"/>
      <c r="E32" s="1"/>
      <c r="F32" s="1"/>
      <c r="G32" s="1"/>
      <c r="M32" s="1"/>
      <c r="N32" s="1"/>
      <c r="O32" s="1"/>
      <c r="P32" s="1"/>
      <c r="Q32" s="1"/>
      <c r="R32" s="1"/>
      <c r="S32" s="1"/>
      <c r="T32" s="1"/>
      <c r="U32" s="1"/>
      <c r="V32" s="1"/>
      <c r="W32" s="1"/>
      <c r="X32" s="1"/>
      <c r="Y32" s="1"/>
      <c r="Z32" s="1"/>
      <c r="AA32" s="1"/>
      <c r="AB32" s="1"/>
      <c r="AC32" s="1"/>
      <c r="AD32" s="1"/>
      <c r="AE32" s="1"/>
      <c r="AF32" s="1"/>
    </row>
    <row r="33" spans="1:32" x14ac:dyDescent="0.25">
      <c r="A33" s="2"/>
      <c r="B33" s="1"/>
      <c r="C33" s="1"/>
      <c r="D33" s="1"/>
      <c r="E33" s="1"/>
      <c r="F33" s="1"/>
      <c r="G33" s="1"/>
      <c r="M33" s="1"/>
      <c r="N33" s="1"/>
      <c r="O33" s="1"/>
      <c r="P33" s="1"/>
      <c r="Q33" s="1"/>
      <c r="R33" s="1"/>
      <c r="S33" s="1"/>
      <c r="T33" s="1"/>
      <c r="U33" s="1"/>
      <c r="V33" s="1"/>
      <c r="W33" s="1"/>
      <c r="X33" s="1"/>
      <c r="Y33" s="1"/>
      <c r="Z33" s="1"/>
      <c r="AA33" s="1"/>
      <c r="AB33" s="1"/>
      <c r="AC33" s="1"/>
      <c r="AD33" s="1"/>
      <c r="AE33" s="1"/>
      <c r="AF33" s="1"/>
    </row>
    <row r="34" spans="1:32" x14ac:dyDescent="0.25">
      <c r="A34" s="3" t="s">
        <v>32</v>
      </c>
      <c r="B34" s="15" t="s">
        <v>3</v>
      </c>
      <c r="C34" s="15" t="s">
        <v>99</v>
      </c>
      <c r="D34" s="15"/>
      <c r="E34" s="15" t="s">
        <v>98</v>
      </c>
      <c r="F34" s="15"/>
      <c r="G34" s="29"/>
      <c r="M34" s="1"/>
      <c r="N34" s="1"/>
      <c r="O34" s="1"/>
      <c r="P34" s="1"/>
      <c r="Q34" s="1"/>
      <c r="R34" s="29"/>
      <c r="S34" s="29"/>
      <c r="T34" s="29"/>
      <c r="U34" s="29"/>
      <c r="V34" s="29"/>
      <c r="W34" s="29"/>
      <c r="X34" s="29"/>
      <c r="Y34" s="29"/>
      <c r="Z34" s="29"/>
      <c r="AA34" s="29"/>
      <c r="AB34" s="29"/>
      <c r="AC34" s="29"/>
      <c r="AD34" s="29"/>
      <c r="AE34" s="29"/>
      <c r="AF34" s="29"/>
    </row>
    <row r="35" spans="1:32" x14ac:dyDescent="0.25">
      <c r="A35" s="2"/>
      <c r="B35" s="14">
        <v>25</v>
      </c>
      <c r="C35" s="14" t="s">
        <v>158</v>
      </c>
      <c r="D35" s="14">
        <v>0</v>
      </c>
      <c r="E35" s="124" t="s">
        <v>12</v>
      </c>
      <c r="F35" s="124">
        <v>4</v>
      </c>
      <c r="G35" s="1"/>
      <c r="M35" s="29"/>
      <c r="N35" s="29"/>
      <c r="O35" s="29"/>
      <c r="P35" s="29"/>
      <c r="Q35" s="29"/>
      <c r="R35" s="1"/>
      <c r="S35" s="1"/>
      <c r="T35" s="1"/>
      <c r="U35" s="1"/>
      <c r="V35" s="1"/>
      <c r="W35" s="1"/>
      <c r="X35" s="1"/>
      <c r="Y35" s="1"/>
      <c r="Z35" s="1"/>
      <c r="AA35" s="1"/>
      <c r="AB35" s="1"/>
      <c r="AC35" s="1"/>
      <c r="AD35" s="1"/>
      <c r="AE35" s="1"/>
      <c r="AF35" s="1"/>
    </row>
    <row r="36" spans="1:32" x14ac:dyDescent="0.25">
      <c r="A36" s="1"/>
      <c r="B36" s="14">
        <v>26</v>
      </c>
      <c r="C36" s="124" t="s">
        <v>103</v>
      </c>
      <c r="D36" s="124">
        <v>9</v>
      </c>
      <c r="E36" s="14" t="s">
        <v>71</v>
      </c>
      <c r="F36" s="14">
        <v>2</v>
      </c>
      <c r="G36" s="1"/>
      <c r="O36" s="1"/>
      <c r="P36" s="1"/>
      <c r="Q36" s="1"/>
      <c r="R36" s="1"/>
      <c r="S36" s="1"/>
      <c r="T36" s="1"/>
      <c r="U36" s="1"/>
      <c r="V36" s="1"/>
      <c r="W36" s="1"/>
      <c r="X36" s="1"/>
      <c r="Y36" s="1"/>
      <c r="Z36" s="1"/>
      <c r="AA36" s="1"/>
      <c r="AB36" s="1"/>
      <c r="AC36" s="1"/>
      <c r="AD36" s="1"/>
      <c r="AE36" s="1"/>
      <c r="AF36" s="1"/>
    </row>
    <row r="37" spans="1:32" x14ac:dyDescent="0.25">
      <c r="A37" s="1"/>
      <c r="B37" s="14">
        <v>27</v>
      </c>
      <c r="C37" s="124" t="s">
        <v>104</v>
      </c>
      <c r="D37" s="124">
        <v>17</v>
      </c>
      <c r="E37" s="14" t="s">
        <v>42</v>
      </c>
      <c r="F37" s="14">
        <v>9</v>
      </c>
      <c r="G37" s="1"/>
      <c r="O37" s="1"/>
      <c r="P37" s="1"/>
      <c r="Q37" s="1"/>
      <c r="R37" s="1"/>
      <c r="S37" s="1"/>
      <c r="T37" s="1"/>
      <c r="U37" s="1"/>
      <c r="V37" s="1"/>
      <c r="W37" s="1"/>
      <c r="X37" s="1"/>
      <c r="Y37" s="1"/>
      <c r="Z37" s="1"/>
      <c r="AA37" s="1"/>
      <c r="AB37" s="1"/>
      <c r="AC37" s="1"/>
      <c r="AD37" s="1"/>
      <c r="AE37" s="1"/>
      <c r="AF37" s="1"/>
    </row>
    <row r="38" spans="1:32" x14ac:dyDescent="0.25">
      <c r="A38" s="1"/>
      <c r="B38" s="14">
        <v>28</v>
      </c>
      <c r="C38" s="14" t="s">
        <v>109</v>
      </c>
      <c r="D38" s="14">
        <v>6</v>
      </c>
      <c r="E38" s="124" t="s">
        <v>101</v>
      </c>
      <c r="F38" s="124">
        <v>8</v>
      </c>
      <c r="G38" s="1"/>
      <c r="O38" s="1"/>
      <c r="P38" s="1"/>
      <c r="Q38" s="1"/>
      <c r="R38" s="1"/>
      <c r="S38" s="1"/>
      <c r="T38" s="1"/>
      <c r="U38" s="1"/>
      <c r="V38" s="1"/>
      <c r="W38" s="1"/>
      <c r="X38" s="1"/>
      <c r="Y38" s="1"/>
      <c r="Z38" s="1"/>
      <c r="AA38" s="1"/>
      <c r="AB38" s="1"/>
      <c r="AC38" s="1"/>
      <c r="AD38" s="1"/>
      <c r="AE38" s="1"/>
      <c r="AF38" s="1"/>
    </row>
    <row r="39" spans="1:32" x14ac:dyDescent="0.25">
      <c r="A39" s="1"/>
      <c r="B39" s="14">
        <v>29</v>
      </c>
      <c r="C39" s="14" t="s">
        <v>76</v>
      </c>
      <c r="D39" s="14">
        <v>5</v>
      </c>
      <c r="E39" s="124" t="s">
        <v>439</v>
      </c>
      <c r="F39" s="124">
        <v>12</v>
      </c>
      <c r="G39" s="1"/>
      <c r="O39" s="1"/>
      <c r="P39" s="1"/>
      <c r="Q39" s="1"/>
      <c r="R39" s="1"/>
      <c r="S39" s="1"/>
      <c r="T39" s="1"/>
      <c r="U39" s="1"/>
      <c r="V39" s="1"/>
      <c r="W39" s="1"/>
      <c r="X39" s="1"/>
      <c r="Y39" s="1"/>
      <c r="Z39" s="1"/>
      <c r="AA39" s="1"/>
      <c r="AB39" s="1"/>
      <c r="AC39" s="1"/>
      <c r="AD39" s="1"/>
      <c r="AE39" s="1"/>
      <c r="AF39" s="1"/>
    </row>
    <row r="40" spans="1:32" x14ac:dyDescent="0.25">
      <c r="A40" s="1"/>
      <c r="B40" s="14">
        <v>30</v>
      </c>
      <c r="C40" s="14" t="s">
        <v>43</v>
      </c>
      <c r="D40" s="14">
        <v>6</v>
      </c>
      <c r="E40" s="124" t="s">
        <v>38</v>
      </c>
      <c r="F40" s="124">
        <v>16</v>
      </c>
      <c r="G40" s="1"/>
      <c r="O40" s="1"/>
      <c r="P40" s="1"/>
      <c r="Q40" s="1"/>
      <c r="R40" s="1"/>
      <c r="S40" s="1"/>
      <c r="T40" s="1"/>
      <c r="U40" s="1"/>
      <c r="V40" s="1"/>
      <c r="W40" s="1"/>
      <c r="X40" s="1"/>
      <c r="Y40" s="1"/>
      <c r="Z40" s="1"/>
      <c r="AA40" s="1"/>
      <c r="AB40" s="1"/>
      <c r="AC40" s="1"/>
      <c r="AD40" s="1"/>
      <c r="AE40" s="1"/>
      <c r="AF40" s="1"/>
    </row>
    <row r="41" spans="1:32" x14ac:dyDescent="0.25">
      <c r="A41" s="1"/>
      <c r="B41" s="14">
        <v>31</v>
      </c>
      <c r="C41" s="124" t="s">
        <v>18</v>
      </c>
      <c r="D41" s="124">
        <v>6</v>
      </c>
      <c r="E41" s="14" t="s">
        <v>185</v>
      </c>
      <c r="F41" s="14">
        <v>1</v>
      </c>
      <c r="G41" s="1"/>
      <c r="O41" s="1"/>
      <c r="P41" s="1"/>
      <c r="Q41" s="1"/>
      <c r="R41" s="1"/>
      <c r="S41" s="1"/>
      <c r="T41" s="1"/>
      <c r="U41" s="1"/>
      <c r="V41" s="1"/>
      <c r="W41" s="1"/>
      <c r="X41" s="1"/>
      <c r="Y41" s="1"/>
      <c r="Z41" s="1"/>
      <c r="AA41" s="1"/>
      <c r="AB41" s="1"/>
      <c r="AC41" s="1"/>
      <c r="AD41" s="1"/>
      <c r="AE41" s="1"/>
      <c r="AF41" s="1"/>
    </row>
    <row r="42" spans="1:32" x14ac:dyDescent="0.25">
      <c r="A42" s="1"/>
      <c r="B42" s="14">
        <v>32</v>
      </c>
      <c r="C42" s="14" t="s">
        <v>102</v>
      </c>
      <c r="D42" s="14">
        <v>1</v>
      </c>
      <c r="E42" s="124" t="s">
        <v>162</v>
      </c>
      <c r="F42" s="124">
        <v>8</v>
      </c>
      <c r="G42" s="1"/>
      <c r="O42" s="1"/>
      <c r="P42" s="1"/>
      <c r="Q42" s="1"/>
      <c r="R42" s="1"/>
      <c r="S42" s="1"/>
      <c r="T42" s="1"/>
      <c r="U42" s="1"/>
      <c r="V42" s="1"/>
      <c r="W42" s="1"/>
      <c r="X42" s="1"/>
      <c r="Y42" s="1"/>
      <c r="Z42" s="1"/>
      <c r="AA42" s="1"/>
      <c r="AB42" s="1"/>
      <c r="AC42" s="1"/>
      <c r="AD42" s="1"/>
      <c r="AE42" s="1"/>
      <c r="AF42" s="1"/>
    </row>
    <row r="43" spans="1:32" x14ac:dyDescent="0.25">
      <c r="A43" s="1"/>
      <c r="B43" s="14">
        <v>33</v>
      </c>
      <c r="C43" s="14" t="s">
        <v>58</v>
      </c>
      <c r="D43" s="14">
        <v>3</v>
      </c>
      <c r="E43" s="124" t="s">
        <v>152</v>
      </c>
      <c r="F43" s="124">
        <v>4</v>
      </c>
      <c r="G43" s="1"/>
      <c r="O43" s="1"/>
      <c r="P43" s="1"/>
      <c r="Q43" s="1"/>
      <c r="R43" s="1"/>
      <c r="S43" s="1"/>
      <c r="T43" s="1"/>
      <c r="U43" s="1"/>
      <c r="V43" s="1"/>
      <c r="W43" s="1"/>
      <c r="X43" s="1"/>
      <c r="Y43" s="1"/>
      <c r="Z43" s="1"/>
      <c r="AA43" s="1"/>
      <c r="AB43" s="1"/>
      <c r="AC43" s="1"/>
      <c r="AD43" s="1"/>
      <c r="AE43" s="1"/>
      <c r="AF43" s="1"/>
    </row>
    <row r="44" spans="1:32" x14ac:dyDescent="0.25">
      <c r="A44" s="1"/>
      <c r="B44" s="1"/>
      <c r="C44" s="1"/>
      <c r="D44" s="1"/>
      <c r="E44" s="1"/>
      <c r="F44" s="1"/>
      <c r="G44" s="1"/>
      <c r="O44" s="1"/>
      <c r="P44" s="1"/>
      <c r="Q44" s="1"/>
      <c r="R44" s="1"/>
      <c r="S44" s="1"/>
      <c r="T44" s="1"/>
      <c r="U44" s="1"/>
      <c r="V44" s="1"/>
      <c r="W44" s="1"/>
      <c r="X44" s="1"/>
      <c r="Y44" s="1"/>
      <c r="Z44" s="1"/>
      <c r="AA44" s="1"/>
      <c r="AB44" s="1"/>
      <c r="AC44" s="1"/>
      <c r="AD44" s="1"/>
      <c r="AE44" s="1"/>
      <c r="AF44" s="1"/>
    </row>
    <row r="45" spans="1:32" x14ac:dyDescent="0.25">
      <c r="A45" s="1"/>
      <c r="B45" s="1"/>
      <c r="C45" s="1"/>
      <c r="D45" s="1"/>
      <c r="E45" s="1"/>
      <c r="F45" s="1"/>
      <c r="G45" s="1"/>
      <c r="O45" s="1"/>
      <c r="P45" s="1"/>
      <c r="Q45" s="1"/>
      <c r="R45" s="1"/>
      <c r="S45" s="1"/>
      <c r="T45" s="1"/>
      <c r="U45" s="1"/>
      <c r="V45" s="1"/>
      <c r="W45" s="1"/>
      <c r="X45" s="1"/>
      <c r="Y45" s="1"/>
      <c r="Z45" s="1"/>
      <c r="AA45" s="1"/>
      <c r="AB45" s="1"/>
      <c r="AC45" s="1"/>
      <c r="AD45" s="1"/>
      <c r="AE45" s="1"/>
      <c r="AF45" s="1"/>
    </row>
    <row r="46" spans="1:32" x14ac:dyDescent="0.25">
      <c r="A46" s="1"/>
      <c r="B46" s="1"/>
      <c r="C46" s="1"/>
      <c r="D46" s="1"/>
      <c r="E46" s="1"/>
      <c r="F46" s="1"/>
      <c r="G46" s="1"/>
      <c r="O46" s="1"/>
      <c r="P46" s="1"/>
      <c r="Q46" s="1"/>
      <c r="R46" s="1"/>
      <c r="S46" s="1"/>
      <c r="T46" s="1"/>
      <c r="U46" s="1"/>
      <c r="V46" s="1"/>
      <c r="W46" s="1"/>
      <c r="X46" s="1"/>
      <c r="Y46" s="1"/>
      <c r="Z46" s="1"/>
      <c r="AA46" s="1"/>
      <c r="AB46" s="1"/>
      <c r="AC46" s="1"/>
      <c r="AD46" s="1"/>
      <c r="AE46" s="1"/>
      <c r="AF46" s="1"/>
    </row>
    <row r="47" spans="1:32" x14ac:dyDescent="0.25">
      <c r="A47" s="1"/>
      <c r="B47" s="1"/>
      <c r="C47" s="1"/>
      <c r="D47" s="1"/>
      <c r="E47" s="1"/>
      <c r="F47" s="1"/>
      <c r="G47" s="1"/>
      <c r="O47" s="1"/>
      <c r="P47" s="1"/>
      <c r="Q47" s="1"/>
      <c r="R47" s="1"/>
      <c r="S47" s="1"/>
      <c r="T47" s="1"/>
      <c r="U47" s="1"/>
      <c r="V47" s="1"/>
      <c r="W47" s="1"/>
      <c r="X47" s="1"/>
      <c r="Y47" s="1"/>
      <c r="Z47" s="1"/>
      <c r="AA47" s="1"/>
      <c r="AB47" s="1"/>
      <c r="AC47" s="1"/>
      <c r="AD47" s="1"/>
      <c r="AE47" s="1"/>
      <c r="AF47" s="1"/>
    </row>
    <row r="48" spans="1:32" x14ac:dyDescent="0.25">
      <c r="A48" s="3" t="s">
        <v>34</v>
      </c>
      <c r="B48" s="15" t="s">
        <v>3</v>
      </c>
      <c r="C48" s="15" t="s">
        <v>99</v>
      </c>
      <c r="D48" s="15"/>
      <c r="E48" s="15" t="s">
        <v>98</v>
      </c>
      <c r="F48" s="15"/>
      <c r="G48" s="29"/>
      <c r="O48" s="29"/>
      <c r="P48" s="29"/>
      <c r="Q48" s="29"/>
      <c r="R48" s="29"/>
      <c r="S48" s="29"/>
      <c r="T48" s="29"/>
      <c r="U48" s="29"/>
      <c r="V48" s="29"/>
      <c r="W48" s="29"/>
      <c r="X48" s="29"/>
      <c r="Y48" s="29"/>
      <c r="Z48" s="29"/>
      <c r="AA48" s="29"/>
      <c r="AB48" s="29"/>
      <c r="AC48" s="29"/>
      <c r="AD48" s="29"/>
      <c r="AE48" s="29"/>
      <c r="AF48" s="29"/>
    </row>
    <row r="49" spans="1:32" x14ac:dyDescent="0.25">
      <c r="A49" s="1" t="s">
        <v>31</v>
      </c>
      <c r="B49" s="14">
        <v>34</v>
      </c>
      <c r="C49" s="14" t="s">
        <v>103</v>
      </c>
      <c r="D49" s="14">
        <v>0</v>
      </c>
      <c r="E49" s="124" t="s">
        <v>104</v>
      </c>
      <c r="F49" s="124">
        <v>9</v>
      </c>
      <c r="G49" s="1"/>
      <c r="Q49" s="1"/>
      <c r="R49" s="1"/>
      <c r="S49" s="1"/>
      <c r="T49" s="1"/>
      <c r="U49" s="1"/>
      <c r="V49" s="1"/>
      <c r="W49" s="1"/>
      <c r="X49" s="1"/>
      <c r="Y49" s="1"/>
      <c r="Z49" s="1"/>
      <c r="AA49" s="1"/>
      <c r="AB49" s="1"/>
      <c r="AC49" s="1"/>
      <c r="AD49" s="1"/>
      <c r="AE49" s="1"/>
      <c r="AF49" s="1"/>
    </row>
    <row r="50" spans="1:32" x14ac:dyDescent="0.25">
      <c r="A50" s="1" t="s">
        <v>12</v>
      </c>
      <c r="B50" s="14">
        <v>35</v>
      </c>
      <c r="C50" s="124" t="s">
        <v>101</v>
      </c>
      <c r="D50" s="124">
        <v>8</v>
      </c>
      <c r="E50" s="14" t="s">
        <v>439</v>
      </c>
      <c r="F50" s="14">
        <v>5</v>
      </c>
      <c r="G50" s="1"/>
      <c r="Q50" s="1"/>
      <c r="R50" s="1"/>
      <c r="S50" s="1"/>
      <c r="T50" s="1"/>
      <c r="U50" s="1"/>
      <c r="V50" s="1"/>
      <c r="W50" s="1"/>
      <c r="X50" s="1"/>
      <c r="Y50" s="1"/>
      <c r="Z50" s="1"/>
      <c r="AA50" s="1"/>
      <c r="AB50" s="1"/>
      <c r="AC50" s="1"/>
      <c r="AD50" s="1"/>
      <c r="AE50" s="1"/>
      <c r="AF50" s="1"/>
    </row>
    <row r="51" spans="1:32" x14ac:dyDescent="0.25">
      <c r="A51" s="1" t="s">
        <v>18</v>
      </c>
      <c r="B51" s="14">
        <v>36</v>
      </c>
      <c r="C51" s="14" t="s">
        <v>38</v>
      </c>
      <c r="D51" s="14">
        <v>1</v>
      </c>
      <c r="E51" s="124" t="s">
        <v>185</v>
      </c>
      <c r="F51" s="124">
        <v>11</v>
      </c>
      <c r="G51" s="1"/>
      <c r="Q51" s="1"/>
      <c r="R51" s="1"/>
      <c r="S51" s="1"/>
      <c r="T51" s="1"/>
      <c r="U51" s="1"/>
      <c r="V51" s="1"/>
      <c r="W51" s="1"/>
      <c r="X51" s="1"/>
      <c r="Y51" s="1"/>
      <c r="Z51" s="1"/>
      <c r="AA51" s="1"/>
      <c r="AB51" s="1"/>
      <c r="AC51" s="1"/>
      <c r="AD51" s="1"/>
      <c r="AE51" s="1"/>
      <c r="AF51" s="1"/>
    </row>
    <row r="52" spans="1:32" x14ac:dyDescent="0.25">
      <c r="A52" s="3"/>
      <c r="B52" s="14">
        <v>37</v>
      </c>
      <c r="C52" s="14" t="s">
        <v>102</v>
      </c>
      <c r="D52" s="14">
        <v>4</v>
      </c>
      <c r="E52" s="124" t="s">
        <v>58</v>
      </c>
      <c r="F52" s="124">
        <v>5</v>
      </c>
      <c r="G52" s="1"/>
      <c r="Q52" s="1"/>
      <c r="R52" s="1"/>
      <c r="S52" s="1"/>
      <c r="T52" s="1"/>
      <c r="U52" s="1"/>
      <c r="V52" s="1"/>
      <c r="W52" s="1"/>
      <c r="X52" s="1"/>
      <c r="Y52" s="1"/>
      <c r="Z52" s="1"/>
      <c r="AA52" s="1"/>
      <c r="AB52" s="1"/>
      <c r="AC52" s="1"/>
      <c r="AD52" s="1"/>
      <c r="AE52" s="1"/>
      <c r="AF52" s="1"/>
    </row>
    <row r="53" spans="1:32" x14ac:dyDescent="0.25">
      <c r="A53" s="4"/>
      <c r="B53" s="14">
        <v>38</v>
      </c>
      <c r="C53" s="124" t="s">
        <v>162</v>
      </c>
      <c r="D53" s="124">
        <v>3</v>
      </c>
      <c r="E53" s="14" t="s">
        <v>152</v>
      </c>
      <c r="F53" s="14">
        <v>0</v>
      </c>
      <c r="G53" s="1"/>
      <c r="Q53" s="1"/>
      <c r="R53" s="1"/>
      <c r="S53" s="1"/>
      <c r="T53" s="1"/>
      <c r="U53" s="1"/>
      <c r="V53" s="1"/>
      <c r="W53" s="1"/>
      <c r="X53" s="1"/>
      <c r="Y53" s="1"/>
      <c r="Z53" s="1"/>
      <c r="AA53" s="1"/>
      <c r="AB53" s="1"/>
      <c r="AC53" s="1"/>
      <c r="AD53" s="1"/>
      <c r="AE53" s="1"/>
      <c r="AF53" s="1"/>
    </row>
    <row r="54" spans="1:32" x14ac:dyDescent="0.25">
      <c r="A54" s="1"/>
      <c r="B54" s="1"/>
      <c r="C54" s="1"/>
      <c r="D54" s="1"/>
      <c r="E54" s="1"/>
      <c r="F54" s="1"/>
      <c r="G54" s="1"/>
      <c r="Q54" s="1"/>
      <c r="R54" s="1"/>
      <c r="S54" s="1"/>
      <c r="T54" s="1"/>
      <c r="U54" s="1"/>
      <c r="V54" s="1"/>
      <c r="W54" s="1"/>
      <c r="X54" s="1"/>
      <c r="Y54" s="1"/>
      <c r="Z54" s="1"/>
      <c r="AA54" s="1"/>
      <c r="AB54" s="1"/>
      <c r="AC54" s="1"/>
      <c r="AD54" s="1"/>
      <c r="AE54" s="1"/>
      <c r="AF54" s="1"/>
    </row>
    <row r="55" spans="1:32" x14ac:dyDescent="0.25">
      <c r="A55" s="1"/>
      <c r="B55" s="1"/>
      <c r="C55" s="1"/>
      <c r="D55" s="1"/>
      <c r="E55" s="1"/>
      <c r="F55" s="1"/>
      <c r="G55" s="1"/>
      <c r="Q55" s="1"/>
      <c r="R55" s="1"/>
      <c r="S55" s="1"/>
      <c r="T55" s="1"/>
      <c r="U55" s="1"/>
      <c r="V55" s="1"/>
      <c r="W55" s="1"/>
      <c r="X55" s="1"/>
      <c r="Y55" s="1"/>
      <c r="Z55" s="1"/>
      <c r="AA55" s="1"/>
      <c r="AB55" s="1"/>
      <c r="AC55" s="1"/>
      <c r="AD55" s="1"/>
      <c r="AE55" s="1"/>
      <c r="AF55" s="1"/>
    </row>
    <row r="56" spans="1:32" x14ac:dyDescent="0.25">
      <c r="A56" s="3" t="s">
        <v>35</v>
      </c>
      <c r="B56" s="15" t="s">
        <v>3</v>
      </c>
      <c r="C56" s="15" t="s">
        <v>99</v>
      </c>
      <c r="D56" s="15"/>
      <c r="E56" s="15" t="s">
        <v>98</v>
      </c>
      <c r="F56" s="15"/>
      <c r="G56" s="29"/>
      <c r="Q56" s="29"/>
      <c r="R56" s="29"/>
      <c r="S56" s="29"/>
      <c r="T56" s="29"/>
      <c r="U56" s="29"/>
      <c r="V56" s="29"/>
      <c r="W56" s="29"/>
      <c r="X56" s="29"/>
      <c r="Y56" s="29"/>
      <c r="Z56" s="29"/>
      <c r="AA56" s="29"/>
      <c r="AB56" s="29"/>
      <c r="AC56" s="29"/>
      <c r="AD56" s="29"/>
      <c r="AE56" s="29"/>
      <c r="AF56" s="29"/>
    </row>
    <row r="57" spans="1:32" x14ac:dyDescent="0.25">
      <c r="A57" s="2"/>
      <c r="B57" s="14">
        <v>39</v>
      </c>
      <c r="C57" s="14" t="s">
        <v>12</v>
      </c>
      <c r="D57" s="14">
        <v>2</v>
      </c>
      <c r="E57" s="124" t="s">
        <v>104</v>
      </c>
      <c r="F57" s="124">
        <v>4</v>
      </c>
      <c r="G57" s="1"/>
      <c r="S57" s="1"/>
      <c r="T57" s="1"/>
      <c r="U57" s="1"/>
      <c r="V57" s="1"/>
      <c r="W57" s="1"/>
      <c r="X57" s="1"/>
      <c r="Y57" s="1"/>
      <c r="Z57" s="1"/>
      <c r="AA57" s="1"/>
      <c r="AB57" s="1"/>
      <c r="AC57" s="1"/>
      <c r="AD57" s="1"/>
      <c r="AE57" s="1"/>
      <c r="AF57" s="1"/>
    </row>
    <row r="58" spans="1:32" x14ac:dyDescent="0.25">
      <c r="A58" s="3"/>
      <c r="B58" s="14">
        <v>40</v>
      </c>
      <c r="C58" s="124" t="s">
        <v>101</v>
      </c>
      <c r="D58" s="124">
        <v>10</v>
      </c>
      <c r="E58" s="14" t="s">
        <v>185</v>
      </c>
      <c r="F58" s="14">
        <v>9</v>
      </c>
      <c r="G58" s="1"/>
      <c r="S58" s="1"/>
      <c r="T58" s="1"/>
      <c r="U58" s="1"/>
      <c r="V58" s="1"/>
      <c r="W58" s="1"/>
      <c r="X58" s="1"/>
      <c r="Y58" s="1"/>
      <c r="Z58" s="1"/>
      <c r="AA58" s="1"/>
      <c r="AB58" s="1"/>
      <c r="AC58" s="1"/>
      <c r="AD58" s="1"/>
      <c r="AE58" s="1"/>
      <c r="AF58" s="1"/>
    </row>
    <row r="59" spans="1:32" x14ac:dyDescent="0.25">
      <c r="A59" s="1"/>
      <c r="B59" s="14">
        <v>41</v>
      </c>
      <c r="C59" s="14" t="s">
        <v>58</v>
      </c>
      <c r="D59" s="14">
        <v>3</v>
      </c>
      <c r="E59" s="124" t="s">
        <v>152</v>
      </c>
      <c r="F59" s="124">
        <v>4</v>
      </c>
      <c r="G59" s="1"/>
      <c r="S59" s="1"/>
      <c r="T59" s="1"/>
      <c r="U59" s="1"/>
      <c r="V59" s="1"/>
      <c r="W59" s="1"/>
      <c r="X59" s="1"/>
      <c r="Y59" s="1"/>
      <c r="Z59" s="1"/>
      <c r="AA59" s="1"/>
      <c r="AB59" s="1"/>
      <c r="AC59" s="1"/>
      <c r="AD59" s="1"/>
      <c r="AE59" s="1"/>
      <c r="AF59" s="1"/>
    </row>
    <row r="60" spans="1:32" x14ac:dyDescent="0.25">
      <c r="A60" s="1"/>
      <c r="B60" s="14">
        <v>42</v>
      </c>
      <c r="C60" s="124" t="s">
        <v>18</v>
      </c>
      <c r="D60" s="124">
        <v>12</v>
      </c>
      <c r="E60" s="14" t="s">
        <v>162</v>
      </c>
      <c r="F60" s="14">
        <v>0</v>
      </c>
      <c r="G60" s="1"/>
      <c r="S60" s="1"/>
      <c r="T60" s="1"/>
      <c r="U60" s="1"/>
      <c r="V60" s="1"/>
      <c r="W60" s="1"/>
      <c r="X60" s="1"/>
      <c r="Y60" s="1"/>
      <c r="Z60" s="1"/>
      <c r="AA60" s="1"/>
      <c r="AB60" s="1"/>
      <c r="AC60" s="1"/>
      <c r="AD60" s="1"/>
      <c r="AE60" s="1"/>
      <c r="AF60" s="1"/>
    </row>
    <row r="61" spans="1:32" x14ac:dyDescent="0.25">
      <c r="A61" s="1"/>
      <c r="B61" s="1"/>
      <c r="C61" s="1"/>
      <c r="D61" s="1"/>
      <c r="E61" s="1"/>
      <c r="F61" s="1"/>
      <c r="G61" s="1"/>
      <c r="S61" s="1"/>
      <c r="T61" s="1"/>
      <c r="U61" s="1"/>
      <c r="V61" s="1"/>
      <c r="W61" s="1"/>
      <c r="X61" s="1"/>
      <c r="Y61" s="1"/>
      <c r="Z61" s="1"/>
      <c r="AA61" s="1"/>
      <c r="AB61" s="1"/>
      <c r="AC61" s="1"/>
      <c r="AD61" s="1"/>
      <c r="AE61" s="1"/>
      <c r="AF61" s="1"/>
    </row>
    <row r="62" spans="1:32" x14ac:dyDescent="0.25">
      <c r="A62" s="1"/>
      <c r="B62" s="1"/>
      <c r="C62" s="1"/>
      <c r="D62" s="1"/>
      <c r="E62" s="1"/>
      <c r="F62" s="1"/>
      <c r="G62" s="1"/>
      <c r="S62" s="1"/>
      <c r="T62" s="1"/>
      <c r="U62" s="1"/>
      <c r="V62" s="1"/>
      <c r="W62" s="1"/>
      <c r="X62" s="1"/>
      <c r="Y62" s="1"/>
      <c r="Z62" s="1"/>
      <c r="AA62" s="1"/>
      <c r="AB62" s="1"/>
      <c r="AC62" s="1"/>
      <c r="AD62" s="1"/>
      <c r="AE62" s="1"/>
      <c r="AF62" s="1"/>
    </row>
    <row r="63" spans="1:32" x14ac:dyDescent="0.25">
      <c r="A63" s="3" t="s">
        <v>37</v>
      </c>
      <c r="B63" s="15" t="s">
        <v>3</v>
      </c>
      <c r="C63" s="15" t="s">
        <v>99</v>
      </c>
      <c r="D63" s="15"/>
      <c r="E63" s="15" t="s">
        <v>98</v>
      </c>
      <c r="F63" s="15"/>
      <c r="G63" s="29"/>
      <c r="AC63" s="29"/>
      <c r="AD63" s="29"/>
      <c r="AE63" s="29"/>
      <c r="AF63" s="29"/>
    </row>
    <row r="64" spans="1:32" x14ac:dyDescent="0.25">
      <c r="A64" s="1" t="s">
        <v>31</v>
      </c>
      <c r="B64" s="14">
        <v>43</v>
      </c>
      <c r="C64" s="124" t="s">
        <v>104</v>
      </c>
      <c r="D64" s="124">
        <v>3</v>
      </c>
      <c r="E64" s="14" t="s">
        <v>162</v>
      </c>
      <c r="F64" s="14">
        <v>0</v>
      </c>
      <c r="G64" s="1"/>
      <c r="AC64" s="1"/>
      <c r="AD64" s="1"/>
      <c r="AE64" s="1"/>
      <c r="AF64" s="1"/>
    </row>
    <row r="65" spans="1:32" x14ac:dyDescent="0.25">
      <c r="A65" s="1" t="s">
        <v>101</v>
      </c>
      <c r="B65" s="14">
        <v>44</v>
      </c>
      <c r="C65" s="124" t="s">
        <v>18</v>
      </c>
      <c r="D65" s="124">
        <v>5</v>
      </c>
      <c r="E65" s="14" t="s">
        <v>152</v>
      </c>
      <c r="F65" s="14">
        <v>1</v>
      </c>
      <c r="G65" s="1"/>
      <c r="AC65" s="1"/>
      <c r="AD65" s="1"/>
      <c r="AE65" s="1"/>
      <c r="AF65" s="1"/>
    </row>
    <row r="66" spans="1:32" x14ac:dyDescent="0.25">
      <c r="A66" s="1"/>
      <c r="B66" s="1"/>
      <c r="C66" s="1"/>
      <c r="D66" s="1"/>
      <c r="E66" s="1"/>
      <c r="F66" s="1"/>
      <c r="G66" s="1"/>
      <c r="AC66" s="1"/>
      <c r="AD66" s="1"/>
      <c r="AE66" s="1"/>
      <c r="AF66" s="1"/>
    </row>
    <row r="67" spans="1:32" x14ac:dyDescent="0.25">
      <c r="A67" s="1"/>
      <c r="B67" s="1"/>
      <c r="C67" s="1"/>
      <c r="D67" s="1"/>
      <c r="E67" s="1"/>
      <c r="F67" s="1"/>
      <c r="G67" s="1"/>
      <c r="AC67" s="1"/>
      <c r="AD67" s="1"/>
      <c r="AE67" s="1"/>
      <c r="AF67" s="1"/>
    </row>
    <row r="68" spans="1:32" x14ac:dyDescent="0.25">
      <c r="A68" s="3" t="s">
        <v>41</v>
      </c>
      <c r="B68" s="15" t="s">
        <v>3</v>
      </c>
      <c r="C68" s="15" t="s">
        <v>99</v>
      </c>
      <c r="D68" s="15"/>
      <c r="E68" s="15" t="s">
        <v>98</v>
      </c>
      <c r="F68" s="15"/>
      <c r="G68" s="29"/>
      <c r="AC68" s="29"/>
      <c r="AD68" s="29"/>
      <c r="AE68" s="29"/>
      <c r="AF68" s="29"/>
    </row>
    <row r="69" spans="1:32" x14ac:dyDescent="0.25">
      <c r="A69" s="1" t="s">
        <v>31</v>
      </c>
      <c r="B69" s="14">
        <v>45</v>
      </c>
      <c r="C69" s="124" t="s">
        <v>18</v>
      </c>
      <c r="D69" s="124">
        <v>6</v>
      </c>
      <c r="E69" s="14" t="s">
        <v>101</v>
      </c>
      <c r="F69" s="14">
        <v>0</v>
      </c>
      <c r="G69" s="1"/>
      <c r="AC69" s="1"/>
      <c r="AD69" s="1"/>
      <c r="AE69" s="1"/>
      <c r="AF69" s="1"/>
    </row>
    <row r="70" spans="1:32" x14ac:dyDescent="0.25">
      <c r="A70" s="1" t="s">
        <v>104</v>
      </c>
      <c r="B70" s="1"/>
      <c r="C70" s="1"/>
      <c r="D70" s="1"/>
      <c r="E70" s="1"/>
      <c r="F70" s="1"/>
      <c r="G70" s="1"/>
      <c r="AC70" s="1"/>
      <c r="AD70" s="1"/>
      <c r="AE70" s="1"/>
      <c r="AF70" s="1"/>
    </row>
    <row r="71" spans="1:32" x14ac:dyDescent="0.25">
      <c r="A71" s="1"/>
      <c r="B71" s="1"/>
      <c r="C71" s="1"/>
      <c r="D71" s="1"/>
      <c r="E71" s="1"/>
      <c r="F71" s="1"/>
      <c r="G71" s="1"/>
      <c r="AC71" s="1"/>
      <c r="AD71" s="1"/>
      <c r="AE71" s="1"/>
      <c r="AF71" s="1"/>
    </row>
    <row r="72" spans="1:32" x14ac:dyDescent="0.25">
      <c r="A72" s="3" t="s">
        <v>77</v>
      </c>
      <c r="B72" s="15" t="s">
        <v>3</v>
      </c>
      <c r="C72" s="15" t="s">
        <v>99</v>
      </c>
      <c r="D72" s="15"/>
      <c r="E72" s="15" t="s">
        <v>98</v>
      </c>
      <c r="F72" s="15"/>
      <c r="G72" s="29"/>
      <c r="AC72" s="29"/>
      <c r="AD72" s="29"/>
      <c r="AE72" s="29"/>
      <c r="AF72" s="29"/>
    </row>
    <row r="73" spans="1:32" x14ac:dyDescent="0.25">
      <c r="A73" s="1"/>
      <c r="B73" s="14">
        <v>46</v>
      </c>
      <c r="C73" s="124" t="s">
        <v>18</v>
      </c>
      <c r="D73" s="124">
        <v>6</v>
      </c>
      <c r="E73" s="14" t="s">
        <v>104</v>
      </c>
      <c r="F73" s="14">
        <v>5</v>
      </c>
      <c r="G73" s="1"/>
      <c r="AC73" s="1"/>
      <c r="AD73" s="1"/>
      <c r="AE73" s="1"/>
      <c r="AF73" s="1"/>
    </row>
    <row r="74" spans="1:32" x14ac:dyDescent="0.25">
      <c r="A74" s="1"/>
      <c r="B74" s="1"/>
      <c r="C74" s="1"/>
      <c r="D74" s="1"/>
      <c r="E74" s="1"/>
      <c r="F74" s="1"/>
      <c r="G74" s="1"/>
      <c r="AC74" s="1"/>
      <c r="AD74" s="1"/>
      <c r="AE74" s="1"/>
      <c r="AF74" s="1"/>
    </row>
    <row r="75" spans="1:32" ht="18.75" x14ac:dyDescent="0.3">
      <c r="B75" s="26" t="s">
        <v>191</v>
      </c>
    </row>
  </sheetData>
  <phoneticPr fontId="2" type="noConversion"/>
  <pageMargins left="0.7" right="0.7" top="0.75" bottom="0.75" header="0.3" footer="0.3"/>
  <pageSetup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6EBA6-372E-4678-A74F-F58B7BF2C681}">
  <dimension ref="A2:AG75"/>
  <sheetViews>
    <sheetView showGridLines="0" topLeftCell="A39" workbookViewId="0"/>
  </sheetViews>
  <sheetFormatPr defaultRowHeight="15" x14ac:dyDescent="0.25"/>
  <cols>
    <col min="1" max="1" width="15.140625" customWidth="1"/>
    <col min="3" max="3" width="25.5703125" customWidth="1"/>
    <col min="4" max="4" width="5.5703125" customWidth="1"/>
    <col min="5" max="5" width="29" customWidth="1"/>
    <col min="6" max="6" width="6.140625" customWidth="1"/>
    <col min="7" max="7" width="5.85546875" customWidth="1"/>
    <col min="8" max="8" width="22.140625" style="43" customWidth="1"/>
    <col min="9" max="23" width="3.7109375" style="43" customWidth="1"/>
    <col min="24" max="24" width="6.140625" style="43" customWidth="1"/>
    <col min="25" max="25" width="7.140625" style="17" bestFit="1" customWidth="1"/>
    <col min="26" max="26" width="5.28515625" style="17" bestFit="1" customWidth="1"/>
    <col min="27" max="27" width="4.7109375" style="17" bestFit="1" customWidth="1"/>
    <col min="28" max="28" width="3.140625" style="17" bestFit="1" customWidth="1"/>
    <col min="29" max="29" width="6.85546875" style="17" bestFit="1" customWidth="1"/>
    <col min="30" max="30" width="3.42578125" style="17" bestFit="1" customWidth="1"/>
    <col min="31" max="31" width="7.140625" style="17" bestFit="1" customWidth="1"/>
    <col min="32" max="32" width="8.140625" style="1" customWidth="1"/>
  </cols>
  <sheetData>
    <row r="2" spans="1:33" ht="18.75" x14ac:dyDescent="0.3">
      <c r="A2" s="1"/>
      <c r="B2" s="1"/>
      <c r="C2" s="1"/>
      <c r="D2" s="10" t="s">
        <v>499</v>
      </c>
      <c r="F2" s="1"/>
      <c r="G2" s="1"/>
      <c r="H2" s="17"/>
      <c r="I2" s="17"/>
      <c r="J2" s="17"/>
      <c r="K2" s="17"/>
      <c r="L2" s="17"/>
      <c r="M2" s="17"/>
      <c r="N2" s="17"/>
      <c r="O2" s="17"/>
      <c r="P2" s="17"/>
      <c r="Q2" s="17"/>
      <c r="R2" s="17"/>
      <c r="S2" s="17"/>
      <c r="T2" s="17"/>
      <c r="U2" s="17"/>
      <c r="V2" s="17"/>
      <c r="W2" s="17"/>
      <c r="X2" s="17"/>
      <c r="AG2" s="1"/>
    </row>
    <row r="3" spans="1:33" x14ac:dyDescent="0.25">
      <c r="A3" s="1"/>
      <c r="B3" s="1"/>
      <c r="C3" s="1"/>
      <c r="D3" s="1"/>
      <c r="E3" s="1"/>
      <c r="F3" s="1"/>
      <c r="G3" s="1"/>
      <c r="H3" s="17"/>
      <c r="I3" s="17"/>
      <c r="J3" s="17"/>
      <c r="K3" s="17"/>
      <c r="L3" s="17"/>
      <c r="M3" s="17"/>
      <c r="N3" s="17"/>
      <c r="O3" s="17"/>
      <c r="P3" s="17"/>
      <c r="Q3" s="17"/>
      <c r="R3" s="17"/>
      <c r="S3" s="17"/>
      <c r="T3" s="17"/>
      <c r="U3" s="17"/>
      <c r="V3" s="17"/>
      <c r="W3" s="17"/>
      <c r="X3" s="17"/>
      <c r="AG3" s="1"/>
    </row>
    <row r="4" spans="1:33" x14ac:dyDescent="0.25">
      <c r="A4" s="3" t="s">
        <v>28</v>
      </c>
      <c r="B4" s="15" t="s">
        <v>3</v>
      </c>
      <c r="C4" s="15" t="s">
        <v>99</v>
      </c>
      <c r="D4" s="15"/>
      <c r="E4" s="15" t="s">
        <v>98</v>
      </c>
      <c r="F4" s="15"/>
      <c r="G4" s="29"/>
      <c r="Y4" s="18" t="s">
        <v>244</v>
      </c>
      <c r="Z4" s="18" t="s">
        <v>115</v>
      </c>
      <c r="AA4" s="18" t="s">
        <v>112</v>
      </c>
      <c r="AB4" s="18" t="s">
        <v>113</v>
      </c>
      <c r="AC4" s="20" t="s">
        <v>117</v>
      </c>
      <c r="AD4" s="18" t="s">
        <v>114</v>
      </c>
      <c r="AE4" s="20" t="s">
        <v>116</v>
      </c>
      <c r="AF4" s="18" t="s">
        <v>118</v>
      </c>
      <c r="AG4" s="1"/>
    </row>
    <row r="5" spans="1:33" x14ac:dyDescent="0.25">
      <c r="A5" s="4" t="s">
        <v>31</v>
      </c>
      <c r="B5" s="14">
        <v>1</v>
      </c>
      <c r="C5" s="14" t="s">
        <v>167</v>
      </c>
      <c r="D5" s="14">
        <v>3</v>
      </c>
      <c r="E5" s="124" t="s">
        <v>193</v>
      </c>
      <c r="F5" s="124">
        <v>4</v>
      </c>
      <c r="G5" s="1"/>
      <c r="H5" s="66" t="s">
        <v>128</v>
      </c>
      <c r="I5" s="30">
        <v>9</v>
      </c>
      <c r="J5" s="39">
        <v>1</v>
      </c>
      <c r="K5" s="30">
        <v>2</v>
      </c>
      <c r="L5" s="39">
        <v>0</v>
      </c>
      <c r="M5" s="30">
        <v>12</v>
      </c>
      <c r="N5" s="39">
        <v>2</v>
      </c>
      <c r="O5" s="30">
        <v>7</v>
      </c>
      <c r="P5" s="39">
        <v>2</v>
      </c>
      <c r="Q5" s="30">
        <v>10</v>
      </c>
      <c r="R5" s="39">
        <v>1</v>
      </c>
      <c r="S5" s="30">
        <v>5</v>
      </c>
      <c r="T5" s="39">
        <v>3</v>
      </c>
      <c r="U5" s="32" t="s">
        <v>242</v>
      </c>
      <c r="V5" s="44"/>
      <c r="W5" s="30">
        <v>5</v>
      </c>
      <c r="X5" s="30">
        <v>4</v>
      </c>
      <c r="Y5" s="17">
        <v>7</v>
      </c>
      <c r="Z5" s="17">
        <v>7</v>
      </c>
      <c r="AA5" s="17">
        <v>0</v>
      </c>
      <c r="AB5" s="17">
        <f>+I5+K5+M5+O5+Q5+S5+W5</f>
        <v>50</v>
      </c>
      <c r="AC5" s="19">
        <f>AB5/Y5</f>
        <v>7.1428571428571432</v>
      </c>
      <c r="AD5" s="17">
        <f>J5+L5+N5+P5+R5+T5+X5</f>
        <v>13</v>
      </c>
      <c r="AE5" s="19">
        <f>AD5/Y5</f>
        <v>1.8571428571428572</v>
      </c>
      <c r="AF5" s="1">
        <f>AB5-AD5</f>
        <v>37</v>
      </c>
      <c r="AG5" s="1"/>
    </row>
    <row r="6" spans="1:33" x14ac:dyDescent="0.25">
      <c r="A6" s="1" t="s">
        <v>110</v>
      </c>
      <c r="B6" s="14">
        <v>2</v>
      </c>
      <c r="C6" s="124" t="s">
        <v>17</v>
      </c>
      <c r="D6" s="124">
        <v>12</v>
      </c>
      <c r="E6" s="14" t="s">
        <v>22</v>
      </c>
      <c r="F6" s="14">
        <v>2</v>
      </c>
      <c r="G6" s="1"/>
      <c r="H6" s="66" t="s">
        <v>182</v>
      </c>
      <c r="I6" s="30">
        <v>4</v>
      </c>
      <c r="J6" s="39">
        <v>3</v>
      </c>
      <c r="K6" s="35">
        <v>2</v>
      </c>
      <c r="L6" s="41">
        <v>3</v>
      </c>
      <c r="M6" s="30">
        <v>7</v>
      </c>
      <c r="N6" s="39">
        <v>2</v>
      </c>
      <c r="O6" s="30">
        <v>9</v>
      </c>
      <c r="P6" s="39">
        <v>3</v>
      </c>
      <c r="Q6" s="30">
        <v>9</v>
      </c>
      <c r="R6" s="39">
        <v>3</v>
      </c>
      <c r="S6" s="30">
        <v>6</v>
      </c>
      <c r="T6" s="39">
        <v>3</v>
      </c>
      <c r="U6" s="30">
        <v>6</v>
      </c>
      <c r="V6" s="39">
        <v>5</v>
      </c>
      <c r="W6" s="35">
        <v>4</v>
      </c>
      <c r="X6" s="35">
        <v>5</v>
      </c>
      <c r="Y6" s="17">
        <v>8</v>
      </c>
      <c r="Z6" s="17">
        <v>6</v>
      </c>
      <c r="AA6" s="17">
        <v>2</v>
      </c>
      <c r="AB6" s="17">
        <f>I6+K6+M6+O6+Q6+S6+U6+W6</f>
        <v>47</v>
      </c>
      <c r="AC6" s="19">
        <f t="shared" ref="AC6:AC15" si="0">AB6/Y6</f>
        <v>5.875</v>
      </c>
      <c r="AD6" s="17">
        <f>J6+L6+N6+P6+R6+T6+V6+X6</f>
        <v>27</v>
      </c>
      <c r="AE6" s="19">
        <f t="shared" ref="AE6:AE15" si="1">AD6/Y6</f>
        <v>3.375</v>
      </c>
      <c r="AF6" s="1">
        <f t="shared" ref="AF6:AF29" si="2">AB6-AD6</f>
        <v>20</v>
      </c>
      <c r="AG6" s="1"/>
    </row>
    <row r="7" spans="1:33" x14ac:dyDescent="0.25">
      <c r="A7" s="1" t="s">
        <v>332</v>
      </c>
      <c r="B7" s="14">
        <v>3</v>
      </c>
      <c r="C7" s="14" t="s">
        <v>12</v>
      </c>
      <c r="D7" s="14">
        <v>8</v>
      </c>
      <c r="E7" s="124" t="s">
        <v>487</v>
      </c>
      <c r="F7" s="124">
        <v>9</v>
      </c>
      <c r="G7" s="1"/>
      <c r="H7" s="66" t="s">
        <v>439</v>
      </c>
      <c r="I7" s="30">
        <v>9</v>
      </c>
      <c r="J7" s="39">
        <v>8</v>
      </c>
      <c r="K7" s="30">
        <v>3</v>
      </c>
      <c r="L7" s="39">
        <v>2</v>
      </c>
      <c r="M7" s="30">
        <v>18</v>
      </c>
      <c r="N7" s="39">
        <v>0</v>
      </c>
      <c r="O7" s="30">
        <v>12</v>
      </c>
      <c r="P7" s="39">
        <v>6</v>
      </c>
      <c r="Q7" s="35">
        <v>1</v>
      </c>
      <c r="R7" s="41">
        <v>10</v>
      </c>
      <c r="S7" s="30">
        <v>3</v>
      </c>
      <c r="T7" s="39">
        <v>2</v>
      </c>
      <c r="U7" s="35">
        <v>5</v>
      </c>
      <c r="V7" s="35">
        <v>6</v>
      </c>
      <c r="W7" s="17"/>
      <c r="X7" s="17"/>
      <c r="Y7" s="17">
        <v>7</v>
      </c>
      <c r="Z7" s="17">
        <v>5</v>
      </c>
      <c r="AA7" s="17">
        <v>2</v>
      </c>
      <c r="AB7" s="17">
        <f>I7+K7+M7+O7+Q7+S7+U7</f>
        <v>51</v>
      </c>
      <c r="AC7" s="19">
        <f t="shared" si="0"/>
        <v>7.2857142857142856</v>
      </c>
      <c r="AD7" s="17">
        <f>J7+L7+N7+P7+R7+T7+V7</f>
        <v>34</v>
      </c>
      <c r="AE7" s="19">
        <f t="shared" si="1"/>
        <v>4.8571428571428568</v>
      </c>
      <c r="AF7" s="1">
        <f t="shared" si="2"/>
        <v>17</v>
      </c>
      <c r="AG7" s="1"/>
    </row>
    <row r="8" spans="1:33" x14ac:dyDescent="0.25">
      <c r="A8" s="1"/>
      <c r="B8" s="14">
        <v>4</v>
      </c>
      <c r="C8" s="124" t="s">
        <v>10</v>
      </c>
      <c r="D8" s="124">
        <v>6</v>
      </c>
      <c r="E8" s="14" t="s">
        <v>169</v>
      </c>
      <c r="F8" s="14">
        <v>2</v>
      </c>
      <c r="G8" s="1"/>
      <c r="H8" s="66" t="s">
        <v>104</v>
      </c>
      <c r="I8" s="30">
        <v>8</v>
      </c>
      <c r="J8" s="39">
        <v>3</v>
      </c>
      <c r="K8" s="30">
        <v>3</v>
      </c>
      <c r="L8" s="39">
        <v>2</v>
      </c>
      <c r="M8" s="35">
        <v>2</v>
      </c>
      <c r="N8" s="41">
        <v>12</v>
      </c>
      <c r="O8" s="30">
        <v>4</v>
      </c>
      <c r="P8" s="39">
        <v>0</v>
      </c>
      <c r="Q8" s="30">
        <v>11</v>
      </c>
      <c r="R8" s="39">
        <v>6</v>
      </c>
      <c r="S8" s="35">
        <v>2</v>
      </c>
      <c r="T8" s="35">
        <v>3</v>
      </c>
      <c r="U8" s="17"/>
      <c r="V8" s="17"/>
      <c r="W8" s="17"/>
      <c r="X8" s="17"/>
      <c r="Y8" s="17">
        <v>6</v>
      </c>
      <c r="Z8" s="17">
        <v>4</v>
      </c>
      <c r="AA8" s="17">
        <v>2</v>
      </c>
      <c r="AB8" s="17">
        <f>I8+K8+M8+O8+Q8+S8</f>
        <v>30</v>
      </c>
      <c r="AC8" s="17">
        <f t="shared" si="0"/>
        <v>5</v>
      </c>
      <c r="AD8" s="17">
        <f>J8+L8+N8+P8+R8+T8</f>
        <v>26</v>
      </c>
      <c r="AE8" s="19">
        <f t="shared" si="1"/>
        <v>4.333333333333333</v>
      </c>
      <c r="AF8" s="1">
        <f t="shared" si="2"/>
        <v>4</v>
      </c>
      <c r="AG8" s="1"/>
    </row>
    <row r="9" spans="1:33" x14ac:dyDescent="0.25">
      <c r="A9" s="1"/>
      <c r="B9" s="14">
        <v>5</v>
      </c>
      <c r="C9" s="124" t="s">
        <v>20</v>
      </c>
      <c r="D9" s="124">
        <v>8</v>
      </c>
      <c r="E9" s="14" t="s">
        <v>13</v>
      </c>
      <c r="F9" s="14">
        <v>3</v>
      </c>
      <c r="G9" s="1"/>
      <c r="H9" s="66" t="s">
        <v>176</v>
      </c>
      <c r="I9" s="30">
        <v>12</v>
      </c>
      <c r="J9" s="39">
        <v>2</v>
      </c>
      <c r="K9" s="30">
        <v>10</v>
      </c>
      <c r="L9" s="39">
        <v>2</v>
      </c>
      <c r="M9" s="32" t="s">
        <v>242</v>
      </c>
      <c r="N9" s="55"/>
      <c r="O9" s="35">
        <v>6</v>
      </c>
      <c r="P9" s="41">
        <v>12</v>
      </c>
      <c r="Q9" s="30">
        <v>8</v>
      </c>
      <c r="R9" s="39">
        <v>1</v>
      </c>
      <c r="S9" s="35">
        <v>3</v>
      </c>
      <c r="T9" s="35">
        <v>6</v>
      </c>
      <c r="U9" s="17"/>
      <c r="V9" s="17"/>
      <c r="W9" s="17"/>
      <c r="X9" s="17"/>
      <c r="Y9" s="17">
        <v>5</v>
      </c>
      <c r="Z9" s="17">
        <v>3</v>
      </c>
      <c r="AA9" s="17">
        <v>2</v>
      </c>
      <c r="AB9" s="17">
        <f>I9+K9+O9+Q9+S9</f>
        <v>39</v>
      </c>
      <c r="AC9" s="17">
        <f t="shared" si="0"/>
        <v>7.8</v>
      </c>
      <c r="AD9" s="17">
        <f>J9+L9+P9+R9+T9</f>
        <v>23</v>
      </c>
      <c r="AE9" s="17">
        <f t="shared" si="1"/>
        <v>4.5999999999999996</v>
      </c>
      <c r="AF9" s="1">
        <f t="shared" si="2"/>
        <v>16</v>
      </c>
      <c r="AG9" s="1"/>
    </row>
    <row r="10" spans="1:33" x14ac:dyDescent="0.25">
      <c r="A10" s="1"/>
      <c r="B10" s="14">
        <v>6</v>
      </c>
      <c r="C10" s="124" t="s">
        <v>26</v>
      </c>
      <c r="D10" s="124">
        <v>4</v>
      </c>
      <c r="E10" s="14" t="s">
        <v>9</v>
      </c>
      <c r="F10" s="14">
        <v>3</v>
      </c>
      <c r="G10" s="1"/>
      <c r="H10" s="66" t="s">
        <v>175</v>
      </c>
      <c r="I10" s="35">
        <v>3</v>
      </c>
      <c r="J10" s="41">
        <v>8</v>
      </c>
      <c r="K10" s="30">
        <v>8</v>
      </c>
      <c r="L10" s="39">
        <v>3</v>
      </c>
      <c r="M10" s="30">
        <v>10</v>
      </c>
      <c r="N10" s="39">
        <v>3</v>
      </c>
      <c r="O10" s="30">
        <v>10</v>
      </c>
      <c r="P10" s="39">
        <v>2</v>
      </c>
      <c r="Q10" s="32" t="s">
        <v>242</v>
      </c>
      <c r="R10" s="67"/>
      <c r="S10" s="35">
        <v>3</v>
      </c>
      <c r="T10" s="35">
        <v>5</v>
      </c>
      <c r="U10" s="17"/>
      <c r="V10" s="17"/>
      <c r="W10" s="17"/>
      <c r="X10" s="17"/>
      <c r="Y10" s="17">
        <v>5</v>
      </c>
      <c r="Z10" s="17">
        <v>3</v>
      </c>
      <c r="AA10" s="17">
        <v>2</v>
      </c>
      <c r="AB10" s="17">
        <f>I10+K10+M10+O10+S10</f>
        <v>34</v>
      </c>
      <c r="AC10" s="17">
        <f>AB10/Y10</f>
        <v>6.8</v>
      </c>
      <c r="AD10" s="17">
        <f>J10+L10+N10+P10+T10</f>
        <v>21</v>
      </c>
      <c r="AE10" s="17">
        <f>AD10/Y10</f>
        <v>4.2</v>
      </c>
      <c r="AF10" s="1">
        <f>AB10-AD10</f>
        <v>13</v>
      </c>
      <c r="AG10" s="1"/>
    </row>
    <row r="11" spans="1:33" x14ac:dyDescent="0.25">
      <c r="A11" s="1"/>
      <c r="B11" s="14">
        <v>7</v>
      </c>
      <c r="C11" s="14" t="s">
        <v>24</v>
      </c>
      <c r="D11" s="14">
        <v>4</v>
      </c>
      <c r="E11" s="124" t="s">
        <v>16</v>
      </c>
      <c r="F11" s="124">
        <v>13</v>
      </c>
      <c r="G11" s="1"/>
      <c r="H11" s="66" t="s">
        <v>185</v>
      </c>
      <c r="I11" s="30">
        <v>6</v>
      </c>
      <c r="J11" s="39">
        <v>2</v>
      </c>
      <c r="K11" s="35">
        <v>2</v>
      </c>
      <c r="L11" s="41">
        <v>3</v>
      </c>
      <c r="M11" s="30">
        <v>6</v>
      </c>
      <c r="N11" s="39">
        <v>2</v>
      </c>
      <c r="O11" s="30">
        <v>10</v>
      </c>
      <c r="P11" s="39">
        <v>2</v>
      </c>
      <c r="Q11" s="35">
        <v>6</v>
      </c>
      <c r="R11" s="35">
        <v>11</v>
      </c>
      <c r="S11" s="31"/>
      <c r="T11" s="31"/>
      <c r="U11" s="17"/>
      <c r="V11" s="17"/>
      <c r="W11" s="17"/>
      <c r="X11" s="17"/>
      <c r="Y11" s="17">
        <v>5</v>
      </c>
      <c r="Z11" s="17">
        <v>3</v>
      </c>
      <c r="AA11" s="17">
        <v>2</v>
      </c>
      <c r="AB11" s="17">
        <f>I11+L11+M11+O11+Q11</f>
        <v>31</v>
      </c>
      <c r="AC11" s="17">
        <f>AB11/Y11</f>
        <v>6.2</v>
      </c>
      <c r="AD11" s="17">
        <f>J11+L11+N11+P11+R11</f>
        <v>20</v>
      </c>
      <c r="AE11" s="17">
        <f>AD11/Y11</f>
        <v>4</v>
      </c>
      <c r="AF11" s="1">
        <f>AB11-AD11</f>
        <v>11</v>
      </c>
      <c r="AG11" s="1"/>
    </row>
    <row r="12" spans="1:33" x14ac:dyDescent="0.25">
      <c r="A12" s="1"/>
      <c r="B12" s="14">
        <v>8</v>
      </c>
      <c r="C12" s="124" t="s">
        <v>18</v>
      </c>
      <c r="D12" s="124">
        <v>9</v>
      </c>
      <c r="E12" s="14" t="s">
        <v>25</v>
      </c>
      <c r="F12" s="14">
        <v>1</v>
      </c>
      <c r="G12" s="1"/>
      <c r="H12" s="66" t="s">
        <v>181</v>
      </c>
      <c r="I12" s="30">
        <v>13</v>
      </c>
      <c r="J12" s="39">
        <v>6</v>
      </c>
      <c r="K12" s="30">
        <v>6</v>
      </c>
      <c r="L12" s="39">
        <v>0</v>
      </c>
      <c r="M12" s="30">
        <v>7</v>
      </c>
      <c r="N12" s="39">
        <v>3</v>
      </c>
      <c r="O12" s="35">
        <v>2</v>
      </c>
      <c r="P12" s="41">
        <v>7</v>
      </c>
      <c r="Q12" s="35">
        <v>1</v>
      </c>
      <c r="R12" s="35">
        <v>8</v>
      </c>
      <c r="S12" s="17"/>
      <c r="T12" s="17"/>
      <c r="U12" s="17"/>
      <c r="V12" s="17"/>
      <c r="W12" s="17"/>
      <c r="X12" s="17"/>
      <c r="Y12" s="17">
        <v>5</v>
      </c>
      <c r="Z12" s="17">
        <v>3</v>
      </c>
      <c r="AA12" s="17">
        <v>2</v>
      </c>
      <c r="AB12" s="17">
        <f>I12+K12+M12+O12+Q12</f>
        <v>29</v>
      </c>
      <c r="AC12" s="17">
        <f>AB12/Y12</f>
        <v>5.8</v>
      </c>
      <c r="AD12" s="17">
        <f>J12+L12+N12+P12+R12</f>
        <v>24</v>
      </c>
      <c r="AE12" s="17">
        <f>AD12/Y12</f>
        <v>4.8</v>
      </c>
      <c r="AF12" s="1">
        <f>AB12-AD12</f>
        <v>5</v>
      </c>
      <c r="AG12" s="1"/>
    </row>
    <row r="13" spans="1:33" x14ac:dyDescent="0.25">
      <c r="A13" s="1"/>
      <c r="B13" s="14">
        <v>9</v>
      </c>
      <c r="C13" s="124" t="s">
        <v>19</v>
      </c>
      <c r="D13" s="124">
        <v>13</v>
      </c>
      <c r="E13" s="14" t="s">
        <v>42</v>
      </c>
      <c r="F13" s="14">
        <v>6</v>
      </c>
      <c r="G13" s="1"/>
      <c r="H13" s="66" t="s">
        <v>177</v>
      </c>
      <c r="I13" s="35">
        <v>3</v>
      </c>
      <c r="J13" s="41">
        <v>4</v>
      </c>
      <c r="K13" s="30">
        <v>12</v>
      </c>
      <c r="L13" s="39">
        <v>10</v>
      </c>
      <c r="M13" s="30">
        <v>13</v>
      </c>
      <c r="N13" s="39">
        <v>7</v>
      </c>
      <c r="O13" s="32" t="s">
        <v>242</v>
      </c>
      <c r="P13" s="55"/>
      <c r="Q13" s="35">
        <v>3</v>
      </c>
      <c r="R13" s="35">
        <v>9</v>
      </c>
      <c r="S13" s="17"/>
      <c r="T13" s="17"/>
      <c r="U13" s="17"/>
      <c r="V13" s="17"/>
      <c r="W13" s="17"/>
      <c r="X13" s="17"/>
      <c r="Y13" s="17">
        <v>5</v>
      </c>
      <c r="Z13" s="17">
        <v>3</v>
      </c>
      <c r="AA13" s="17">
        <v>2</v>
      </c>
      <c r="AB13" s="17">
        <f>I13+K13+M13+Q13</f>
        <v>31</v>
      </c>
      <c r="AC13" s="17">
        <f t="shared" si="0"/>
        <v>6.2</v>
      </c>
      <c r="AD13" s="17">
        <f>J13+L13+N13+R13</f>
        <v>30</v>
      </c>
      <c r="AE13" s="17">
        <f t="shared" si="1"/>
        <v>6</v>
      </c>
      <c r="AF13" s="1">
        <f t="shared" si="2"/>
        <v>1</v>
      </c>
      <c r="AG13" s="1"/>
    </row>
    <row r="14" spans="1:33" x14ac:dyDescent="0.25">
      <c r="A14" s="1"/>
      <c r="B14" s="14">
        <v>10</v>
      </c>
      <c r="C14" s="14" t="s">
        <v>164</v>
      </c>
      <c r="D14" s="14">
        <v>6</v>
      </c>
      <c r="E14" s="124" t="s">
        <v>15</v>
      </c>
      <c r="F14" s="124">
        <v>7</v>
      </c>
      <c r="G14" s="1"/>
      <c r="H14" s="66" t="s">
        <v>38</v>
      </c>
      <c r="I14" s="30">
        <v>5</v>
      </c>
      <c r="J14" s="39">
        <v>3</v>
      </c>
      <c r="K14" s="30">
        <v>3</v>
      </c>
      <c r="L14" s="39">
        <v>2</v>
      </c>
      <c r="M14" s="35">
        <v>3</v>
      </c>
      <c r="N14" s="41">
        <v>7</v>
      </c>
      <c r="O14" s="35">
        <v>0</v>
      </c>
      <c r="P14" s="35">
        <v>4</v>
      </c>
      <c r="Q14" s="17"/>
      <c r="R14" s="17"/>
      <c r="S14" s="17"/>
      <c r="T14" s="17"/>
      <c r="U14" s="17"/>
      <c r="V14" s="17"/>
      <c r="W14" s="17"/>
      <c r="X14" s="17"/>
      <c r="Y14" s="17">
        <v>5</v>
      </c>
      <c r="Z14" s="17">
        <v>3</v>
      </c>
      <c r="AA14" s="17">
        <v>2</v>
      </c>
      <c r="AB14" s="17">
        <f>I14+K14+M14+O14</f>
        <v>11</v>
      </c>
      <c r="AC14" s="17">
        <f t="shared" si="0"/>
        <v>2.2000000000000002</v>
      </c>
      <c r="AD14" s="17">
        <f>J14+L14+N14+P14</f>
        <v>16</v>
      </c>
      <c r="AE14" s="17">
        <f t="shared" si="1"/>
        <v>3.2</v>
      </c>
      <c r="AF14" s="1">
        <f t="shared" si="2"/>
        <v>-5</v>
      </c>
      <c r="AG14" s="1"/>
    </row>
    <row r="15" spans="1:33" x14ac:dyDescent="0.25">
      <c r="A15" s="1"/>
      <c r="B15" s="14">
        <v>11</v>
      </c>
      <c r="C15" s="14" t="s">
        <v>65</v>
      </c>
      <c r="D15" s="14">
        <v>2</v>
      </c>
      <c r="E15" s="124" t="s">
        <v>185</v>
      </c>
      <c r="F15" s="124">
        <v>6</v>
      </c>
      <c r="G15" s="1"/>
      <c r="H15" s="66" t="s">
        <v>230</v>
      </c>
      <c r="I15" s="35">
        <v>6</v>
      </c>
      <c r="J15" s="41">
        <v>13</v>
      </c>
      <c r="K15" s="30">
        <v>10</v>
      </c>
      <c r="L15" s="39">
        <v>6</v>
      </c>
      <c r="M15" s="30">
        <v>8</v>
      </c>
      <c r="N15" s="39">
        <v>3</v>
      </c>
      <c r="O15" s="35">
        <v>2</v>
      </c>
      <c r="P15" s="35">
        <v>10</v>
      </c>
      <c r="Q15" s="17"/>
      <c r="R15" s="17"/>
      <c r="S15" s="17"/>
      <c r="T15" s="17"/>
      <c r="U15" s="17"/>
      <c r="V15" s="17"/>
      <c r="W15" s="17"/>
      <c r="X15" s="17"/>
      <c r="Y15" s="17">
        <v>4</v>
      </c>
      <c r="Z15" s="17">
        <v>2</v>
      </c>
      <c r="AA15" s="17">
        <v>2</v>
      </c>
      <c r="AB15" s="17">
        <f>I15+K15+M15+O15</f>
        <v>26</v>
      </c>
      <c r="AC15" s="17">
        <f t="shared" si="0"/>
        <v>6.5</v>
      </c>
      <c r="AD15" s="17">
        <f>J15+L15+N15+P15</f>
        <v>32</v>
      </c>
      <c r="AE15" s="17">
        <f t="shared" si="1"/>
        <v>8</v>
      </c>
      <c r="AF15" s="1">
        <f t="shared" si="2"/>
        <v>-6</v>
      </c>
      <c r="AG15" s="1"/>
    </row>
    <row r="16" spans="1:33" x14ac:dyDescent="0.25">
      <c r="A16" s="1"/>
      <c r="B16" s="14">
        <v>12</v>
      </c>
      <c r="C16" s="124" t="s">
        <v>165</v>
      </c>
      <c r="D16" s="124">
        <v>5</v>
      </c>
      <c r="E16" s="14" t="s">
        <v>23</v>
      </c>
      <c r="F16" s="14">
        <v>3</v>
      </c>
      <c r="G16" s="1"/>
      <c r="H16" s="66" t="s">
        <v>229</v>
      </c>
      <c r="I16" s="44" t="s">
        <v>242</v>
      </c>
      <c r="J16" s="55"/>
      <c r="K16" s="35">
        <v>2</v>
      </c>
      <c r="L16" s="41">
        <v>10</v>
      </c>
      <c r="M16" s="30">
        <v>7</v>
      </c>
      <c r="N16" s="39">
        <v>6</v>
      </c>
      <c r="O16" s="35">
        <v>3</v>
      </c>
      <c r="P16" s="35">
        <v>9</v>
      </c>
      <c r="Q16" s="17"/>
      <c r="R16" s="17"/>
      <c r="Y16" s="17">
        <v>3</v>
      </c>
      <c r="Z16" s="17">
        <v>1</v>
      </c>
      <c r="AA16" s="17">
        <v>2</v>
      </c>
      <c r="AB16" s="17">
        <f>K16+M16+O16</f>
        <v>12</v>
      </c>
      <c r="AC16" s="17">
        <f t="shared" ref="AC16:AC23" si="3">Y16</f>
        <v>3</v>
      </c>
      <c r="AD16" s="17">
        <f>L16+N16+P16</f>
        <v>25</v>
      </c>
      <c r="AE16" s="17">
        <f t="shared" ref="AE16:AE23" si="4">Y16</f>
        <v>3</v>
      </c>
      <c r="AF16" s="1">
        <f>AB16-AD16</f>
        <v>-13</v>
      </c>
      <c r="AG16" s="1"/>
    </row>
    <row r="17" spans="1:33" x14ac:dyDescent="0.25">
      <c r="A17" s="1"/>
      <c r="B17" s="1"/>
      <c r="C17" s="1"/>
      <c r="D17" s="1"/>
      <c r="E17" s="1"/>
      <c r="F17" s="1"/>
      <c r="G17" s="1"/>
      <c r="H17" s="66" t="s">
        <v>153</v>
      </c>
      <c r="I17" s="30">
        <v>4</v>
      </c>
      <c r="J17" s="39">
        <v>3</v>
      </c>
      <c r="K17" s="32" t="s">
        <v>242</v>
      </c>
      <c r="L17" s="55"/>
      <c r="M17" s="35">
        <v>0</v>
      </c>
      <c r="N17" s="41">
        <v>18</v>
      </c>
      <c r="O17" s="35">
        <v>2</v>
      </c>
      <c r="P17" s="35">
        <v>10</v>
      </c>
      <c r="Q17" s="17"/>
      <c r="Y17" s="17">
        <v>3</v>
      </c>
      <c r="Z17" s="17">
        <v>1</v>
      </c>
      <c r="AA17" s="17">
        <v>2</v>
      </c>
      <c r="AB17" s="17">
        <f>I17+M17+O17</f>
        <v>6</v>
      </c>
      <c r="AC17" s="17">
        <f t="shared" si="3"/>
        <v>3</v>
      </c>
      <c r="AD17" s="17">
        <f>J17+N17+P17</f>
        <v>31</v>
      </c>
      <c r="AE17" s="17">
        <f t="shared" si="4"/>
        <v>3</v>
      </c>
      <c r="AF17" s="1">
        <f>AB17-AD17</f>
        <v>-25</v>
      </c>
      <c r="AG17" s="1"/>
    </row>
    <row r="18" spans="1:33" x14ac:dyDescent="0.25">
      <c r="A18" s="3"/>
      <c r="B18" s="1"/>
      <c r="C18" s="1"/>
      <c r="D18" s="1"/>
      <c r="E18" s="1"/>
      <c r="F18" s="1"/>
      <c r="G18" s="1"/>
      <c r="H18" s="66" t="s">
        <v>184</v>
      </c>
      <c r="I18" s="35">
        <v>1</v>
      </c>
      <c r="J18" s="41">
        <v>9</v>
      </c>
      <c r="K18" s="30">
        <v>4</v>
      </c>
      <c r="L18" s="39">
        <v>2</v>
      </c>
      <c r="M18" s="35">
        <v>3</v>
      </c>
      <c r="N18" s="35">
        <v>10</v>
      </c>
      <c r="O18" s="17"/>
      <c r="P18" s="17"/>
      <c r="Q18" s="17"/>
      <c r="R18" s="17"/>
      <c r="S18" s="17"/>
      <c r="T18" s="17"/>
      <c r="U18" s="17"/>
      <c r="V18" s="17"/>
      <c r="W18" s="17"/>
      <c r="X18" s="17"/>
      <c r="Y18" s="17">
        <v>3</v>
      </c>
      <c r="Z18" s="17">
        <v>1</v>
      </c>
      <c r="AA18" s="17">
        <v>2</v>
      </c>
      <c r="AB18" s="17">
        <f t="shared" ref="AB18:AB23" si="5">I18+K18+M18</f>
        <v>8</v>
      </c>
      <c r="AC18" s="17">
        <f t="shared" si="3"/>
        <v>3</v>
      </c>
      <c r="AD18" s="17">
        <f t="shared" ref="AD18:AD23" si="6">J18+L18+N18</f>
        <v>21</v>
      </c>
      <c r="AE18" s="17">
        <f t="shared" si="4"/>
        <v>3</v>
      </c>
      <c r="AF18" s="1">
        <f t="shared" si="2"/>
        <v>-13</v>
      </c>
      <c r="AG18" s="1"/>
    </row>
    <row r="19" spans="1:33" x14ac:dyDescent="0.25">
      <c r="A19" s="3" t="s">
        <v>30</v>
      </c>
      <c r="B19" s="15" t="s">
        <v>3</v>
      </c>
      <c r="C19" s="15" t="s">
        <v>99</v>
      </c>
      <c r="D19" s="15"/>
      <c r="E19" s="15" t="s">
        <v>98</v>
      </c>
      <c r="F19" s="15"/>
      <c r="G19" s="1"/>
      <c r="H19" s="66" t="s">
        <v>144</v>
      </c>
      <c r="I19" s="35">
        <v>8</v>
      </c>
      <c r="J19" s="41">
        <v>9</v>
      </c>
      <c r="K19" s="30">
        <v>5</v>
      </c>
      <c r="L19" s="39">
        <v>2</v>
      </c>
      <c r="M19" s="35">
        <v>7</v>
      </c>
      <c r="N19" s="35">
        <v>13</v>
      </c>
      <c r="O19" s="17"/>
      <c r="P19" s="17"/>
      <c r="Q19" s="17"/>
      <c r="R19" s="17"/>
      <c r="Y19" s="17">
        <v>3</v>
      </c>
      <c r="Z19" s="17">
        <v>1</v>
      </c>
      <c r="AA19" s="17">
        <v>2</v>
      </c>
      <c r="AB19" s="17">
        <f t="shared" si="5"/>
        <v>20</v>
      </c>
      <c r="AC19" s="17">
        <f t="shared" si="3"/>
        <v>3</v>
      </c>
      <c r="AD19" s="17">
        <f t="shared" si="6"/>
        <v>24</v>
      </c>
      <c r="AE19" s="17">
        <f t="shared" si="4"/>
        <v>3</v>
      </c>
      <c r="AF19" s="1">
        <f t="shared" si="2"/>
        <v>-4</v>
      </c>
      <c r="AG19" s="1"/>
    </row>
    <row r="20" spans="1:33" x14ac:dyDescent="0.25">
      <c r="A20" s="1" t="s">
        <v>31</v>
      </c>
      <c r="B20" s="14">
        <v>13</v>
      </c>
      <c r="C20" s="124" t="s">
        <v>152</v>
      </c>
      <c r="D20" s="124">
        <v>12</v>
      </c>
      <c r="E20" s="14" t="s">
        <v>107</v>
      </c>
      <c r="F20" s="14">
        <v>10</v>
      </c>
      <c r="G20" s="1"/>
      <c r="H20" s="66" t="s">
        <v>179</v>
      </c>
      <c r="I20" s="30">
        <v>7</v>
      </c>
      <c r="J20" s="39">
        <v>6</v>
      </c>
      <c r="K20" s="35">
        <v>0</v>
      </c>
      <c r="L20" s="41">
        <v>6</v>
      </c>
      <c r="M20" s="35">
        <v>2</v>
      </c>
      <c r="N20" s="35">
        <v>6</v>
      </c>
      <c r="O20" s="17"/>
      <c r="P20" s="17"/>
      <c r="Q20" s="17"/>
      <c r="R20" s="17"/>
      <c r="Y20" s="17">
        <v>3</v>
      </c>
      <c r="Z20" s="17">
        <v>1</v>
      </c>
      <c r="AA20" s="17">
        <v>2</v>
      </c>
      <c r="AB20" s="17">
        <f t="shared" si="5"/>
        <v>9</v>
      </c>
      <c r="AC20" s="17">
        <f t="shared" si="3"/>
        <v>3</v>
      </c>
      <c r="AD20" s="17">
        <f t="shared" si="6"/>
        <v>18</v>
      </c>
      <c r="AE20" s="17">
        <f t="shared" si="4"/>
        <v>3</v>
      </c>
      <c r="AF20" s="1">
        <f t="shared" si="2"/>
        <v>-9</v>
      </c>
      <c r="AG20" s="1"/>
    </row>
    <row r="21" spans="1:33" x14ac:dyDescent="0.25">
      <c r="A21" s="1" t="s">
        <v>153</v>
      </c>
      <c r="B21" s="14">
        <v>14</v>
      </c>
      <c r="C21" s="124" t="s">
        <v>12</v>
      </c>
      <c r="D21" s="124">
        <v>5</v>
      </c>
      <c r="E21" s="14" t="s">
        <v>162</v>
      </c>
      <c r="F21" s="14">
        <v>2</v>
      </c>
      <c r="G21" s="1"/>
      <c r="H21" s="66" t="s">
        <v>141</v>
      </c>
      <c r="I21" s="30">
        <v>6</v>
      </c>
      <c r="J21" s="39">
        <v>2</v>
      </c>
      <c r="K21" s="35">
        <v>2</v>
      </c>
      <c r="L21" s="41">
        <v>3</v>
      </c>
      <c r="M21" s="35">
        <v>6</v>
      </c>
      <c r="N21" s="35">
        <v>7</v>
      </c>
      <c r="O21" s="17"/>
      <c r="P21" s="17"/>
      <c r="Q21" s="17"/>
      <c r="R21" s="17"/>
      <c r="Y21" s="17">
        <v>3</v>
      </c>
      <c r="Z21" s="17">
        <v>1</v>
      </c>
      <c r="AA21" s="17">
        <v>2</v>
      </c>
      <c r="AB21" s="17">
        <f t="shared" si="5"/>
        <v>14</v>
      </c>
      <c r="AC21" s="17">
        <f t="shared" si="3"/>
        <v>3</v>
      </c>
      <c r="AD21" s="17">
        <f t="shared" si="6"/>
        <v>12</v>
      </c>
      <c r="AE21" s="17">
        <f t="shared" si="4"/>
        <v>3</v>
      </c>
      <c r="AF21" s="1">
        <f t="shared" si="2"/>
        <v>2</v>
      </c>
      <c r="AG21" s="1"/>
    </row>
    <row r="22" spans="1:33" x14ac:dyDescent="0.25">
      <c r="A22" s="1"/>
      <c r="B22" s="14">
        <v>15</v>
      </c>
      <c r="C22" s="124" t="s">
        <v>103</v>
      </c>
      <c r="D22" s="124">
        <v>8</v>
      </c>
      <c r="E22" s="14" t="s">
        <v>39</v>
      </c>
      <c r="F22" s="14">
        <v>3</v>
      </c>
      <c r="G22" s="1"/>
      <c r="H22" s="66" t="s">
        <v>178</v>
      </c>
      <c r="I22" s="35">
        <v>3</v>
      </c>
      <c r="J22" s="41">
        <v>5</v>
      </c>
      <c r="K22" s="30">
        <v>17</v>
      </c>
      <c r="L22" s="39">
        <v>7</v>
      </c>
      <c r="M22" s="35">
        <v>3</v>
      </c>
      <c r="N22" s="35">
        <v>8</v>
      </c>
      <c r="O22" s="17"/>
      <c r="P22" s="17"/>
      <c r="Q22" s="17"/>
      <c r="R22" s="17"/>
      <c r="Y22" s="17">
        <v>3</v>
      </c>
      <c r="Z22" s="17">
        <v>1</v>
      </c>
      <c r="AA22" s="17">
        <v>2</v>
      </c>
      <c r="AB22" s="17">
        <f t="shared" si="5"/>
        <v>23</v>
      </c>
      <c r="AC22" s="17">
        <f t="shared" si="3"/>
        <v>3</v>
      </c>
      <c r="AD22" s="17">
        <f>J22+L22+N22</f>
        <v>20</v>
      </c>
      <c r="AE22" s="17">
        <f t="shared" si="4"/>
        <v>3</v>
      </c>
      <c r="AF22" s="1">
        <f t="shared" si="2"/>
        <v>3</v>
      </c>
      <c r="AG22" s="1"/>
    </row>
    <row r="23" spans="1:33" x14ac:dyDescent="0.25">
      <c r="A23" s="1"/>
      <c r="B23" s="14">
        <v>16</v>
      </c>
      <c r="C23" s="14" t="s">
        <v>101</v>
      </c>
      <c r="D23" s="14">
        <v>2</v>
      </c>
      <c r="E23" s="124" t="s">
        <v>102</v>
      </c>
      <c r="F23" s="124">
        <v>4</v>
      </c>
      <c r="G23" s="1"/>
      <c r="H23" s="66" t="s">
        <v>183</v>
      </c>
      <c r="I23" s="30">
        <v>13</v>
      </c>
      <c r="J23" s="39">
        <v>4</v>
      </c>
      <c r="K23" s="35">
        <v>0</v>
      </c>
      <c r="L23" s="41">
        <v>2</v>
      </c>
      <c r="M23" s="35">
        <v>2</v>
      </c>
      <c r="N23" s="35">
        <v>7</v>
      </c>
      <c r="O23" s="17"/>
      <c r="P23" s="17"/>
      <c r="Q23" s="17"/>
      <c r="R23" s="17"/>
      <c r="Y23" s="17">
        <v>3</v>
      </c>
      <c r="Z23" s="17">
        <v>1</v>
      </c>
      <c r="AA23" s="17">
        <v>2</v>
      </c>
      <c r="AB23" s="17">
        <f t="shared" si="5"/>
        <v>15</v>
      </c>
      <c r="AC23" s="17">
        <f t="shared" si="3"/>
        <v>3</v>
      </c>
      <c r="AD23" s="17">
        <f t="shared" si="6"/>
        <v>13</v>
      </c>
      <c r="AE23" s="17">
        <f t="shared" si="4"/>
        <v>3</v>
      </c>
      <c r="AF23" s="1">
        <f t="shared" si="2"/>
        <v>2</v>
      </c>
      <c r="AG23" s="1"/>
    </row>
    <row r="24" spans="1:33" x14ac:dyDescent="0.25">
      <c r="A24" s="1"/>
      <c r="B24" s="14">
        <v>17</v>
      </c>
      <c r="C24" s="124" t="s">
        <v>42</v>
      </c>
      <c r="D24" s="124">
        <v>10</v>
      </c>
      <c r="E24" s="14" t="s">
        <v>158</v>
      </c>
      <c r="F24" s="14">
        <v>6</v>
      </c>
      <c r="G24" s="1"/>
      <c r="H24" s="66" t="s">
        <v>187</v>
      </c>
      <c r="I24" s="35">
        <v>4</v>
      </c>
      <c r="J24" s="41">
        <v>13</v>
      </c>
      <c r="K24" s="35">
        <v>2</v>
      </c>
      <c r="L24" s="35">
        <v>4</v>
      </c>
      <c r="M24" s="17"/>
      <c r="N24" s="17"/>
      <c r="O24" s="17"/>
      <c r="P24" s="17"/>
      <c r="Q24" s="17"/>
      <c r="Y24" s="17">
        <v>2</v>
      </c>
      <c r="Z24" s="17">
        <v>0</v>
      </c>
      <c r="AA24" s="17">
        <v>2</v>
      </c>
      <c r="AB24" s="17">
        <f t="shared" ref="AB24:AB29" si="7">I24+K24</f>
        <v>6</v>
      </c>
      <c r="AC24" s="17">
        <f t="shared" ref="AC24:AC29" si="8">AB24/Y24</f>
        <v>3</v>
      </c>
      <c r="AD24" s="17">
        <f t="shared" ref="AD24:AD29" si="9">J24+L24</f>
        <v>17</v>
      </c>
      <c r="AE24" s="17">
        <f t="shared" ref="AE24:AE29" si="10">AD24/Y24</f>
        <v>8.5</v>
      </c>
      <c r="AF24" s="1">
        <f t="shared" si="2"/>
        <v>-11</v>
      </c>
      <c r="AG24" s="1"/>
    </row>
    <row r="25" spans="1:33" x14ac:dyDescent="0.25">
      <c r="A25" s="1"/>
      <c r="B25" s="14">
        <v>18</v>
      </c>
      <c r="C25" s="14" t="s">
        <v>43</v>
      </c>
      <c r="D25" s="14">
        <v>7</v>
      </c>
      <c r="E25" s="124" t="s">
        <v>108</v>
      </c>
      <c r="F25" s="124">
        <v>17</v>
      </c>
      <c r="G25" s="1"/>
      <c r="H25" s="66" t="s">
        <v>162</v>
      </c>
      <c r="I25" s="35">
        <v>2</v>
      </c>
      <c r="J25" s="41">
        <v>6</v>
      </c>
      <c r="K25" s="35">
        <v>2</v>
      </c>
      <c r="L25" s="35">
        <v>5</v>
      </c>
      <c r="M25" s="17"/>
      <c r="N25" s="17"/>
      <c r="O25" s="17"/>
      <c r="P25" s="17"/>
      <c r="Q25" s="17"/>
      <c r="Y25" s="17">
        <v>2</v>
      </c>
      <c r="Z25" s="17">
        <v>0</v>
      </c>
      <c r="AA25" s="17">
        <v>2</v>
      </c>
      <c r="AB25" s="17">
        <f t="shared" si="7"/>
        <v>4</v>
      </c>
      <c r="AC25" s="17">
        <f t="shared" si="8"/>
        <v>2</v>
      </c>
      <c r="AD25" s="17">
        <f t="shared" si="9"/>
        <v>11</v>
      </c>
      <c r="AE25" s="17">
        <f t="shared" si="10"/>
        <v>5.5</v>
      </c>
      <c r="AF25" s="1">
        <f t="shared" si="2"/>
        <v>-7</v>
      </c>
      <c r="AG25" s="1"/>
    </row>
    <row r="26" spans="1:33" x14ac:dyDescent="0.25">
      <c r="A26" s="1"/>
      <c r="B26" s="14">
        <v>19</v>
      </c>
      <c r="C26" s="23" t="s">
        <v>229</v>
      </c>
      <c r="D26" s="14">
        <v>2</v>
      </c>
      <c r="E26" s="124" t="s">
        <v>58</v>
      </c>
      <c r="F26" s="124">
        <v>10</v>
      </c>
      <c r="G26" s="1"/>
      <c r="H26" s="66" t="s">
        <v>43</v>
      </c>
      <c r="I26" s="35">
        <v>2</v>
      </c>
      <c r="J26" s="41">
        <v>6</v>
      </c>
      <c r="K26" s="35">
        <v>7</v>
      </c>
      <c r="L26" s="35">
        <v>17</v>
      </c>
      <c r="M26" s="17"/>
      <c r="N26" s="17"/>
      <c r="O26" s="17"/>
      <c r="P26" s="17"/>
      <c r="Q26" s="17"/>
      <c r="Y26" s="17">
        <v>2</v>
      </c>
      <c r="Z26" s="17">
        <v>0</v>
      </c>
      <c r="AA26" s="17">
        <v>2</v>
      </c>
      <c r="AB26" s="17">
        <f t="shared" si="7"/>
        <v>9</v>
      </c>
      <c r="AC26" s="17">
        <f t="shared" si="8"/>
        <v>4.5</v>
      </c>
      <c r="AD26" s="17">
        <f t="shared" si="9"/>
        <v>23</v>
      </c>
      <c r="AE26" s="17">
        <f t="shared" si="10"/>
        <v>11.5</v>
      </c>
      <c r="AF26" s="1">
        <f t="shared" si="2"/>
        <v>-14</v>
      </c>
      <c r="AG26" s="1"/>
    </row>
    <row r="27" spans="1:33" x14ac:dyDescent="0.25">
      <c r="A27" s="1"/>
      <c r="B27" s="14">
        <v>20</v>
      </c>
      <c r="C27" s="124" t="s">
        <v>439</v>
      </c>
      <c r="D27" s="124">
        <v>3</v>
      </c>
      <c r="E27" s="14" t="s">
        <v>109</v>
      </c>
      <c r="F27" s="14">
        <v>2</v>
      </c>
      <c r="G27" s="1"/>
      <c r="H27" s="66" t="s">
        <v>196</v>
      </c>
      <c r="I27" s="35">
        <v>6</v>
      </c>
      <c r="J27" s="41">
        <v>7</v>
      </c>
      <c r="K27" s="35">
        <v>6</v>
      </c>
      <c r="L27" s="35">
        <v>10</v>
      </c>
      <c r="M27" s="17"/>
      <c r="N27" s="17"/>
      <c r="O27" s="17"/>
      <c r="P27" s="17"/>
      <c r="Q27" s="17"/>
      <c r="Y27" s="17">
        <v>2</v>
      </c>
      <c r="Z27" s="17">
        <v>0</v>
      </c>
      <c r="AA27" s="17">
        <v>2</v>
      </c>
      <c r="AB27" s="17">
        <f t="shared" si="7"/>
        <v>12</v>
      </c>
      <c r="AC27" s="17">
        <f t="shared" si="8"/>
        <v>6</v>
      </c>
      <c r="AD27" s="17">
        <f t="shared" si="9"/>
        <v>17</v>
      </c>
      <c r="AE27" s="17">
        <f t="shared" si="10"/>
        <v>8.5</v>
      </c>
      <c r="AF27" s="1">
        <f t="shared" si="2"/>
        <v>-5</v>
      </c>
      <c r="AG27" s="1"/>
    </row>
    <row r="28" spans="1:33" x14ac:dyDescent="0.25">
      <c r="A28" s="1"/>
      <c r="B28" s="14">
        <v>21</v>
      </c>
      <c r="C28" s="124" t="s">
        <v>104</v>
      </c>
      <c r="D28" s="124">
        <v>3</v>
      </c>
      <c r="E28" s="14" t="s">
        <v>40</v>
      </c>
      <c r="F28" s="14">
        <v>2</v>
      </c>
      <c r="G28" s="1"/>
      <c r="H28" s="66" t="s">
        <v>180</v>
      </c>
      <c r="I28" s="35">
        <v>2</v>
      </c>
      <c r="J28" s="41">
        <v>12</v>
      </c>
      <c r="K28" s="35">
        <v>10</v>
      </c>
      <c r="L28" s="35">
        <v>12</v>
      </c>
      <c r="M28" s="17"/>
      <c r="N28" s="17"/>
      <c r="O28" s="17"/>
      <c r="P28" s="17"/>
      <c r="Q28" s="17"/>
      <c r="Y28" s="17">
        <v>2</v>
      </c>
      <c r="Z28" s="17">
        <v>0</v>
      </c>
      <c r="AA28" s="17">
        <v>2</v>
      </c>
      <c r="AB28" s="17">
        <f t="shared" si="7"/>
        <v>12</v>
      </c>
      <c r="AC28" s="17">
        <f t="shared" si="8"/>
        <v>6</v>
      </c>
      <c r="AD28" s="17">
        <f t="shared" si="9"/>
        <v>24</v>
      </c>
      <c r="AE28" s="17">
        <f t="shared" si="10"/>
        <v>12</v>
      </c>
      <c r="AF28" s="1">
        <f t="shared" si="2"/>
        <v>-12</v>
      </c>
      <c r="AG28" s="1"/>
    </row>
    <row r="29" spans="1:33" x14ac:dyDescent="0.25">
      <c r="A29" s="1"/>
      <c r="B29" s="14">
        <v>22</v>
      </c>
      <c r="C29" s="14" t="s">
        <v>106</v>
      </c>
      <c r="D29" s="14">
        <v>0</v>
      </c>
      <c r="E29" s="124" t="s">
        <v>18</v>
      </c>
      <c r="F29" s="124">
        <v>2</v>
      </c>
      <c r="G29" s="1"/>
      <c r="H29" s="66" t="s">
        <v>39</v>
      </c>
      <c r="I29" s="35">
        <v>3</v>
      </c>
      <c r="J29" s="41">
        <v>4</v>
      </c>
      <c r="K29" s="35">
        <v>3</v>
      </c>
      <c r="L29" s="35">
        <v>8</v>
      </c>
      <c r="M29" s="17"/>
      <c r="N29" s="17"/>
      <c r="O29" s="17"/>
      <c r="P29" s="17"/>
      <c r="Q29" s="17"/>
      <c r="Y29" s="17">
        <v>2</v>
      </c>
      <c r="Z29" s="17">
        <v>0</v>
      </c>
      <c r="AA29" s="17">
        <v>2</v>
      </c>
      <c r="AB29" s="17">
        <f t="shared" si="7"/>
        <v>6</v>
      </c>
      <c r="AC29" s="17">
        <f t="shared" si="8"/>
        <v>3</v>
      </c>
      <c r="AD29" s="17">
        <f t="shared" si="9"/>
        <v>12</v>
      </c>
      <c r="AE29" s="17">
        <f t="shared" si="10"/>
        <v>6</v>
      </c>
      <c r="AF29" s="1">
        <f t="shared" si="2"/>
        <v>-6</v>
      </c>
      <c r="AG29" s="1"/>
    </row>
    <row r="30" spans="1:33" x14ac:dyDescent="0.25">
      <c r="A30" s="3"/>
      <c r="B30" s="14">
        <v>23</v>
      </c>
      <c r="C30" s="124" t="s">
        <v>76</v>
      </c>
      <c r="D30" s="124">
        <v>6</v>
      </c>
      <c r="E30" s="14" t="s">
        <v>71</v>
      </c>
      <c r="F30" s="14">
        <v>0</v>
      </c>
      <c r="G30" s="1"/>
      <c r="AG30" s="1"/>
    </row>
    <row r="31" spans="1:33" x14ac:dyDescent="0.25">
      <c r="A31" s="3"/>
      <c r="B31" s="14">
        <v>24</v>
      </c>
      <c r="C31" s="14" t="s">
        <v>185</v>
      </c>
      <c r="D31" s="14">
        <v>2</v>
      </c>
      <c r="E31" s="124" t="s">
        <v>38</v>
      </c>
      <c r="F31" s="124">
        <v>3</v>
      </c>
      <c r="G31" s="1"/>
      <c r="P31" s="17"/>
      <c r="Q31" s="17"/>
      <c r="R31" s="17"/>
      <c r="S31" s="17"/>
      <c r="T31" s="17"/>
      <c r="U31" s="17"/>
      <c r="V31" s="17"/>
      <c r="W31" s="17"/>
      <c r="X31" s="17"/>
      <c r="AG31" s="1"/>
    </row>
    <row r="32" spans="1:33" x14ac:dyDescent="0.25">
      <c r="A32" s="3"/>
      <c r="B32" s="1"/>
      <c r="C32" s="1"/>
      <c r="D32" s="1"/>
      <c r="E32" s="1"/>
      <c r="F32" s="1"/>
      <c r="G32" s="1"/>
      <c r="P32" s="17"/>
      <c r="Q32" s="17"/>
      <c r="R32" s="17"/>
      <c r="S32" s="17"/>
      <c r="T32" s="17"/>
      <c r="U32" s="17"/>
      <c r="V32" s="17"/>
      <c r="W32" s="17"/>
      <c r="X32" s="17"/>
      <c r="AG32" s="1"/>
    </row>
    <row r="33" spans="1:33" x14ac:dyDescent="0.25">
      <c r="A33" s="2"/>
      <c r="B33" s="1"/>
      <c r="C33" s="1"/>
      <c r="D33" s="1"/>
      <c r="E33" s="1"/>
      <c r="F33" s="1"/>
      <c r="G33" s="1"/>
      <c r="P33" s="17"/>
      <c r="Q33" s="17"/>
      <c r="R33" s="17"/>
      <c r="S33" s="17"/>
      <c r="T33" s="17"/>
      <c r="U33" s="17"/>
      <c r="V33" s="17"/>
      <c r="W33" s="17"/>
      <c r="X33" s="17"/>
      <c r="AG33" s="1"/>
    </row>
    <row r="34" spans="1:33" x14ac:dyDescent="0.25">
      <c r="A34" s="3" t="s">
        <v>32</v>
      </c>
      <c r="B34" s="15" t="s">
        <v>3</v>
      </c>
      <c r="C34" s="15" t="s">
        <v>99</v>
      </c>
      <c r="D34" s="15"/>
      <c r="E34" s="15" t="s">
        <v>98</v>
      </c>
      <c r="F34" s="15"/>
      <c r="G34" s="29"/>
      <c r="P34" s="17"/>
      <c r="Q34" s="17"/>
      <c r="R34" s="17"/>
      <c r="S34" s="17"/>
      <c r="T34" s="17"/>
      <c r="U34" s="17"/>
      <c r="V34" s="17"/>
      <c r="W34" s="17"/>
      <c r="X34" s="17"/>
      <c r="AF34" s="29"/>
      <c r="AG34" s="1"/>
    </row>
    <row r="35" spans="1:33" x14ac:dyDescent="0.25">
      <c r="A35" s="2" t="s">
        <v>31</v>
      </c>
      <c r="B35" s="14">
        <v>25</v>
      </c>
      <c r="C35" s="124" t="s">
        <v>152</v>
      </c>
      <c r="D35" s="124">
        <v>13</v>
      </c>
      <c r="E35" s="14" t="s">
        <v>12</v>
      </c>
      <c r="F35" s="14">
        <v>7</v>
      </c>
      <c r="G35" s="1"/>
      <c r="Q35" s="17"/>
      <c r="R35" s="17"/>
      <c r="S35" s="17"/>
      <c r="T35" s="17"/>
      <c r="U35" s="17"/>
      <c r="V35" s="17"/>
      <c r="W35" s="17"/>
      <c r="X35" s="17"/>
      <c r="AG35" s="1"/>
    </row>
    <row r="36" spans="1:33" x14ac:dyDescent="0.25">
      <c r="A36" s="1" t="s">
        <v>58</v>
      </c>
      <c r="B36" s="14">
        <v>26</v>
      </c>
      <c r="C36" s="124" t="s">
        <v>103</v>
      </c>
      <c r="D36" s="124">
        <v>10</v>
      </c>
      <c r="E36" s="14" t="s">
        <v>102</v>
      </c>
      <c r="F36" s="14">
        <v>3</v>
      </c>
      <c r="G36" s="1"/>
      <c r="Q36" s="17"/>
      <c r="R36" s="17"/>
      <c r="S36" s="17"/>
      <c r="T36" s="17"/>
      <c r="U36" s="17"/>
      <c r="V36" s="17"/>
      <c r="W36" s="17"/>
      <c r="X36" s="17"/>
      <c r="AG36" s="1"/>
    </row>
    <row r="37" spans="1:33" x14ac:dyDescent="0.25">
      <c r="A37" s="1"/>
      <c r="B37" s="14">
        <v>27</v>
      </c>
      <c r="C37" s="124" t="s">
        <v>42</v>
      </c>
      <c r="D37" s="124">
        <v>8</v>
      </c>
      <c r="E37" s="14" t="s">
        <v>108</v>
      </c>
      <c r="F37" s="14">
        <v>3</v>
      </c>
      <c r="G37" s="1"/>
      <c r="Q37" s="17"/>
      <c r="R37" s="17"/>
      <c r="S37" s="17"/>
      <c r="T37" s="17"/>
      <c r="U37" s="17"/>
      <c r="V37" s="17"/>
      <c r="W37" s="17"/>
      <c r="X37" s="17"/>
      <c r="AG37" s="1"/>
    </row>
    <row r="38" spans="1:33" x14ac:dyDescent="0.25">
      <c r="A38" s="1"/>
      <c r="B38" s="14">
        <v>28</v>
      </c>
      <c r="C38" s="124" t="s">
        <v>229</v>
      </c>
      <c r="D38" s="124">
        <v>7</v>
      </c>
      <c r="E38" s="14" t="s">
        <v>109</v>
      </c>
      <c r="F38" s="14">
        <v>6</v>
      </c>
      <c r="G38" s="1"/>
      <c r="Q38" s="17"/>
      <c r="R38" s="17"/>
      <c r="S38" s="17"/>
      <c r="T38" s="17"/>
      <c r="U38" s="17"/>
      <c r="V38" s="17"/>
      <c r="W38" s="17"/>
      <c r="X38" s="17"/>
      <c r="AG38" s="1"/>
    </row>
    <row r="39" spans="1:33" x14ac:dyDescent="0.25">
      <c r="A39" s="1"/>
      <c r="B39" s="14">
        <v>29</v>
      </c>
      <c r="C39" s="124" t="s">
        <v>40</v>
      </c>
      <c r="D39" s="124">
        <v>7</v>
      </c>
      <c r="E39" s="14" t="s">
        <v>106</v>
      </c>
      <c r="F39" s="14">
        <v>2</v>
      </c>
      <c r="G39" s="1"/>
      <c r="Q39" s="17"/>
      <c r="R39" s="17"/>
      <c r="S39" s="17"/>
      <c r="T39" s="17"/>
      <c r="U39" s="17"/>
      <c r="V39" s="17"/>
      <c r="W39" s="17"/>
      <c r="X39" s="17"/>
      <c r="AG39" s="1"/>
    </row>
    <row r="40" spans="1:33" x14ac:dyDescent="0.25">
      <c r="A40" s="1"/>
      <c r="B40" s="14">
        <v>30</v>
      </c>
      <c r="C40" s="14" t="s">
        <v>71</v>
      </c>
      <c r="D40" s="14">
        <v>2</v>
      </c>
      <c r="E40" s="123" t="s">
        <v>185</v>
      </c>
      <c r="F40" s="123">
        <v>6</v>
      </c>
      <c r="G40" s="1"/>
      <c r="Q40" s="17"/>
      <c r="R40" s="17"/>
      <c r="S40" s="17"/>
      <c r="T40" s="17"/>
      <c r="U40" s="17"/>
      <c r="V40" s="17"/>
      <c r="W40" s="17"/>
      <c r="X40" s="17"/>
      <c r="AG40" s="1"/>
    </row>
    <row r="41" spans="1:33" x14ac:dyDescent="0.25">
      <c r="A41" s="1"/>
      <c r="B41" s="14">
        <v>31</v>
      </c>
      <c r="C41" s="14" t="s">
        <v>153</v>
      </c>
      <c r="D41" s="14">
        <v>0</v>
      </c>
      <c r="E41" s="124" t="s">
        <v>439</v>
      </c>
      <c r="F41" s="124">
        <v>18</v>
      </c>
      <c r="G41" s="1"/>
      <c r="Q41" s="17"/>
      <c r="R41" s="17"/>
      <c r="S41" s="17"/>
      <c r="T41" s="17"/>
      <c r="U41" s="17"/>
      <c r="V41" s="17"/>
      <c r="W41" s="17"/>
      <c r="X41" s="17"/>
      <c r="AG41" s="1"/>
    </row>
    <row r="42" spans="1:33" x14ac:dyDescent="0.25">
      <c r="A42" s="1"/>
      <c r="B42" s="14">
        <v>32</v>
      </c>
      <c r="C42" s="14" t="s">
        <v>104</v>
      </c>
      <c r="D42" s="14">
        <v>2</v>
      </c>
      <c r="E42" s="124" t="s">
        <v>18</v>
      </c>
      <c r="F42" s="124">
        <v>12</v>
      </c>
      <c r="G42" s="1"/>
      <c r="Q42" s="17"/>
      <c r="R42" s="17"/>
      <c r="S42" s="17"/>
      <c r="T42" s="17"/>
      <c r="U42" s="17"/>
      <c r="V42" s="17"/>
      <c r="W42" s="17"/>
      <c r="X42" s="17"/>
      <c r="AG42" s="1"/>
    </row>
    <row r="43" spans="1:33" x14ac:dyDescent="0.25">
      <c r="A43" s="1"/>
      <c r="B43" s="14">
        <v>33</v>
      </c>
      <c r="C43" s="124" t="s">
        <v>76</v>
      </c>
      <c r="D43" s="124">
        <v>7</v>
      </c>
      <c r="E43" s="14" t="s">
        <v>38</v>
      </c>
      <c r="F43" s="14">
        <v>3</v>
      </c>
      <c r="G43" s="1"/>
      <c r="Q43" s="17"/>
      <c r="R43" s="17"/>
      <c r="S43" s="17"/>
      <c r="T43" s="17"/>
      <c r="U43" s="17"/>
      <c r="V43" s="17"/>
      <c r="W43" s="17"/>
      <c r="X43" s="17"/>
      <c r="AG43" s="1"/>
    </row>
    <row r="44" spans="1:33" x14ac:dyDescent="0.25">
      <c r="A44" s="1"/>
      <c r="B44" s="1"/>
      <c r="C44" s="1"/>
      <c r="D44" s="1"/>
      <c r="E44" s="1"/>
      <c r="F44" s="1"/>
      <c r="G44" s="1"/>
      <c r="Q44" s="17"/>
      <c r="R44" s="17"/>
      <c r="S44" s="17"/>
      <c r="T44" s="17"/>
      <c r="U44" s="17"/>
      <c r="V44" s="17"/>
      <c r="W44" s="17"/>
      <c r="X44" s="17"/>
      <c r="AG44" s="1"/>
    </row>
    <row r="45" spans="1:33" x14ac:dyDescent="0.25">
      <c r="A45" s="1"/>
      <c r="B45" s="1"/>
      <c r="C45" s="1"/>
      <c r="D45" s="1"/>
      <c r="E45" s="1"/>
      <c r="F45" s="1"/>
      <c r="G45" s="1"/>
      <c r="Q45" s="17"/>
      <c r="R45" s="17"/>
      <c r="S45" s="17"/>
      <c r="T45" s="17"/>
      <c r="U45" s="17"/>
      <c r="V45" s="17"/>
      <c r="W45" s="17"/>
      <c r="X45" s="17"/>
      <c r="AG45" s="1"/>
    </row>
    <row r="46" spans="1:33" x14ac:dyDescent="0.25">
      <c r="A46" s="3" t="s">
        <v>34</v>
      </c>
      <c r="B46" s="15" t="s">
        <v>3</v>
      </c>
      <c r="C46" s="15" t="s">
        <v>99</v>
      </c>
      <c r="D46" s="15"/>
      <c r="E46" s="15" t="s">
        <v>98</v>
      </c>
      <c r="F46" s="15"/>
      <c r="G46" s="29"/>
      <c r="Q46" s="17"/>
      <c r="R46" s="17"/>
      <c r="S46" s="17"/>
      <c r="T46" s="17"/>
      <c r="U46" s="17"/>
      <c r="V46" s="17"/>
      <c r="W46" s="17"/>
      <c r="X46" s="17"/>
      <c r="AF46" s="29"/>
      <c r="AG46" s="1"/>
    </row>
    <row r="47" spans="1:33" x14ac:dyDescent="0.25">
      <c r="A47" s="1" t="s">
        <v>31</v>
      </c>
      <c r="B47" s="23">
        <v>34</v>
      </c>
      <c r="C47" s="123" t="s">
        <v>103</v>
      </c>
      <c r="D47" s="123">
        <v>10</v>
      </c>
      <c r="E47" s="23" t="s">
        <v>42</v>
      </c>
      <c r="F47" s="23">
        <v>2</v>
      </c>
      <c r="G47" s="17"/>
      <c r="Q47" s="17"/>
      <c r="R47" s="17"/>
      <c r="S47" s="17"/>
      <c r="T47" s="17"/>
      <c r="U47" s="17"/>
      <c r="V47" s="17"/>
      <c r="W47" s="17"/>
      <c r="X47" s="17"/>
      <c r="AF47" s="17"/>
      <c r="AG47" s="1"/>
    </row>
    <row r="48" spans="1:33" x14ac:dyDescent="0.25">
      <c r="A48" s="1" t="s">
        <v>152</v>
      </c>
      <c r="B48" s="23">
        <v>35</v>
      </c>
      <c r="C48" s="23" t="s">
        <v>229</v>
      </c>
      <c r="D48" s="23">
        <v>3</v>
      </c>
      <c r="E48" s="123" t="s">
        <v>40</v>
      </c>
      <c r="F48" s="123">
        <v>9</v>
      </c>
      <c r="G48" s="17"/>
      <c r="R48" s="17"/>
      <c r="S48" s="17"/>
      <c r="T48" s="17"/>
      <c r="U48" s="17"/>
      <c r="V48" s="17"/>
      <c r="W48" s="17"/>
      <c r="X48" s="17"/>
      <c r="AF48" s="17"/>
      <c r="AG48" s="1"/>
    </row>
    <row r="49" spans="1:33" x14ac:dyDescent="0.25">
      <c r="A49" s="1"/>
      <c r="B49" s="23">
        <v>36</v>
      </c>
      <c r="C49" s="123" t="s">
        <v>185</v>
      </c>
      <c r="D49" s="123">
        <v>10</v>
      </c>
      <c r="E49" s="23" t="s">
        <v>153</v>
      </c>
      <c r="F49" s="23">
        <v>2</v>
      </c>
      <c r="G49" s="17"/>
      <c r="R49" s="17"/>
      <c r="S49" s="17"/>
      <c r="T49" s="17"/>
      <c r="U49" s="17"/>
      <c r="V49" s="17"/>
      <c r="W49" s="17"/>
      <c r="X49" s="17"/>
      <c r="AF49" s="17"/>
      <c r="AG49" s="1"/>
    </row>
    <row r="50" spans="1:33" x14ac:dyDescent="0.25">
      <c r="A50" s="1"/>
      <c r="B50" s="23">
        <v>37</v>
      </c>
      <c r="C50" s="124" t="s">
        <v>104</v>
      </c>
      <c r="D50" s="124">
        <v>4</v>
      </c>
      <c r="E50" s="14" t="s">
        <v>38</v>
      </c>
      <c r="F50" s="14">
        <v>0</v>
      </c>
      <c r="G50" s="1"/>
      <c r="R50" s="17"/>
      <c r="S50" s="17"/>
      <c r="T50" s="17"/>
      <c r="U50" s="17"/>
      <c r="V50" s="17"/>
      <c r="W50" s="17"/>
      <c r="X50" s="17"/>
      <c r="AG50" s="1"/>
    </row>
    <row r="51" spans="1:33" x14ac:dyDescent="0.25">
      <c r="A51" s="1"/>
      <c r="B51" s="23">
        <v>38</v>
      </c>
      <c r="C51" s="124" t="s">
        <v>450</v>
      </c>
      <c r="D51" s="124">
        <v>12</v>
      </c>
      <c r="E51" s="14" t="s">
        <v>58</v>
      </c>
      <c r="F51" s="14">
        <v>6</v>
      </c>
      <c r="G51" s="1"/>
      <c r="R51" s="17"/>
      <c r="S51" s="17"/>
      <c r="T51" s="17"/>
      <c r="U51" s="17"/>
      <c r="V51" s="17"/>
      <c r="W51" s="17"/>
      <c r="X51" s="17"/>
      <c r="AG51" s="1"/>
    </row>
    <row r="52" spans="1:33" x14ac:dyDescent="0.25">
      <c r="A52" s="1"/>
      <c r="B52" s="23">
        <v>39</v>
      </c>
      <c r="C52" s="14" t="s">
        <v>76</v>
      </c>
      <c r="D52" s="14">
        <v>2</v>
      </c>
      <c r="E52" s="124" t="s">
        <v>18</v>
      </c>
      <c r="F52" s="124">
        <v>7</v>
      </c>
      <c r="G52" s="1"/>
      <c r="R52" s="17"/>
      <c r="S52" s="17"/>
      <c r="T52" s="17"/>
      <c r="U52" s="17"/>
      <c r="V52" s="17"/>
      <c r="W52" s="17"/>
      <c r="X52" s="17"/>
      <c r="AG52" s="1"/>
    </row>
    <row r="53" spans="1:33" x14ac:dyDescent="0.25">
      <c r="A53" s="1"/>
      <c r="B53" s="1"/>
      <c r="C53" s="1"/>
      <c r="D53" s="1"/>
      <c r="E53" s="1"/>
      <c r="F53" s="1"/>
      <c r="G53" s="1"/>
      <c r="R53" s="17"/>
      <c r="S53" s="17"/>
      <c r="T53" s="17"/>
      <c r="U53" s="17"/>
      <c r="V53" s="17"/>
      <c r="W53" s="17"/>
      <c r="X53" s="17"/>
      <c r="AG53" s="1"/>
    </row>
    <row r="54" spans="1:33" x14ac:dyDescent="0.25">
      <c r="A54" s="1"/>
      <c r="B54" s="1"/>
      <c r="C54" s="1"/>
      <c r="D54" s="1"/>
      <c r="E54" s="1"/>
      <c r="F54" s="1"/>
      <c r="G54" s="1"/>
      <c r="R54" s="17"/>
      <c r="S54" s="17"/>
      <c r="T54" s="17"/>
      <c r="U54" s="17"/>
      <c r="V54" s="17"/>
      <c r="W54" s="17"/>
      <c r="X54" s="17"/>
      <c r="AG54" s="1"/>
    </row>
    <row r="55" spans="1:33" x14ac:dyDescent="0.25">
      <c r="A55" s="3" t="s">
        <v>35</v>
      </c>
      <c r="B55" s="15" t="s">
        <v>3</v>
      </c>
      <c r="C55" s="15" t="s">
        <v>99</v>
      </c>
      <c r="D55" s="15"/>
      <c r="E55" s="15" t="s">
        <v>98</v>
      </c>
      <c r="F55" s="15"/>
      <c r="G55" s="29"/>
      <c r="R55" s="17"/>
      <c r="S55" s="17"/>
      <c r="T55" s="17"/>
      <c r="U55" s="17"/>
      <c r="V55" s="17"/>
      <c r="W55" s="17"/>
      <c r="X55" s="17"/>
      <c r="AF55" s="29"/>
      <c r="AG55" s="1"/>
    </row>
    <row r="56" spans="1:33" x14ac:dyDescent="0.25">
      <c r="A56" s="2" t="s">
        <v>31</v>
      </c>
      <c r="B56" s="14">
        <v>40</v>
      </c>
      <c r="C56" s="14" t="s">
        <v>152</v>
      </c>
      <c r="D56" s="14">
        <v>3</v>
      </c>
      <c r="E56" s="124" t="s">
        <v>194</v>
      </c>
      <c r="F56" s="124">
        <v>9</v>
      </c>
      <c r="G56" s="1"/>
      <c r="R56" s="17"/>
      <c r="S56" s="17"/>
      <c r="T56" s="17"/>
      <c r="U56" s="17"/>
      <c r="V56" s="17"/>
      <c r="W56" s="17"/>
      <c r="X56" s="17"/>
      <c r="AG56" s="1"/>
    </row>
    <row r="57" spans="1:33" x14ac:dyDescent="0.25">
      <c r="A57" s="1" t="s">
        <v>103</v>
      </c>
      <c r="B57" s="14">
        <v>41</v>
      </c>
      <c r="C57" s="14" t="s">
        <v>185</v>
      </c>
      <c r="D57" s="14">
        <v>6</v>
      </c>
      <c r="E57" s="124" t="s">
        <v>104</v>
      </c>
      <c r="F57" s="124">
        <v>11</v>
      </c>
      <c r="G57" s="1"/>
      <c r="S57" s="17"/>
      <c r="T57" s="17"/>
      <c r="U57" s="17"/>
      <c r="V57" s="17"/>
      <c r="W57" s="17"/>
      <c r="X57" s="17"/>
      <c r="AG57" s="1"/>
    </row>
    <row r="58" spans="1:33" x14ac:dyDescent="0.25">
      <c r="A58" s="1"/>
      <c r="B58" s="14">
        <v>42</v>
      </c>
      <c r="C58" s="14" t="s">
        <v>76</v>
      </c>
      <c r="D58" s="14">
        <v>1</v>
      </c>
      <c r="E58" s="124" t="s">
        <v>58</v>
      </c>
      <c r="F58" s="124">
        <v>8</v>
      </c>
      <c r="G58" s="1"/>
      <c r="S58" s="17"/>
      <c r="T58" s="17"/>
      <c r="U58" s="17"/>
      <c r="V58" s="17"/>
      <c r="W58" s="17"/>
      <c r="X58" s="17"/>
      <c r="AG58" s="1"/>
    </row>
    <row r="59" spans="1:33" x14ac:dyDescent="0.25">
      <c r="A59" s="1"/>
      <c r="B59" s="14">
        <v>43</v>
      </c>
      <c r="C59" s="14" t="s">
        <v>450</v>
      </c>
      <c r="D59" s="14">
        <v>1</v>
      </c>
      <c r="E59" s="124" t="s">
        <v>18</v>
      </c>
      <c r="F59" s="124">
        <v>10</v>
      </c>
      <c r="G59" s="1"/>
      <c r="S59" s="17"/>
      <c r="T59" s="17"/>
      <c r="U59" s="17"/>
      <c r="V59" s="17"/>
      <c r="W59" s="17"/>
      <c r="X59" s="17"/>
      <c r="AG59" s="1"/>
    </row>
    <row r="60" spans="1:33" x14ac:dyDescent="0.25">
      <c r="A60" s="1"/>
      <c r="B60" s="1"/>
      <c r="C60" s="1"/>
      <c r="D60" s="1"/>
      <c r="E60" s="1"/>
      <c r="F60" s="1"/>
      <c r="G60" s="1"/>
      <c r="S60" s="17"/>
      <c r="T60" s="17"/>
      <c r="U60" s="17"/>
      <c r="V60" s="17"/>
      <c r="W60" s="17"/>
      <c r="X60" s="17"/>
      <c r="AG60" s="1"/>
    </row>
    <row r="61" spans="1:33" x14ac:dyDescent="0.25">
      <c r="A61" s="1"/>
      <c r="B61" s="1"/>
      <c r="C61" s="1"/>
      <c r="D61" s="1"/>
      <c r="E61" s="1"/>
      <c r="F61" s="1"/>
      <c r="G61" s="1"/>
      <c r="S61" s="17"/>
      <c r="T61" s="17"/>
      <c r="U61" s="17"/>
      <c r="V61" s="17"/>
      <c r="W61" s="17"/>
      <c r="X61" s="17"/>
      <c r="AG61" s="1"/>
    </row>
    <row r="62" spans="1:33" x14ac:dyDescent="0.25">
      <c r="A62" s="3" t="s">
        <v>37</v>
      </c>
      <c r="B62" s="15" t="s">
        <v>3</v>
      </c>
      <c r="C62" s="15" t="s">
        <v>99</v>
      </c>
      <c r="D62" s="15"/>
      <c r="E62" s="15" t="s">
        <v>98</v>
      </c>
      <c r="F62" s="15"/>
      <c r="G62" s="29"/>
      <c r="S62" s="17"/>
      <c r="T62" s="17"/>
      <c r="U62" s="17"/>
      <c r="V62" s="17"/>
      <c r="W62" s="17"/>
      <c r="X62" s="17"/>
      <c r="AF62" s="29"/>
      <c r="AG62" s="1"/>
    </row>
    <row r="63" spans="1:33" x14ac:dyDescent="0.25">
      <c r="A63" s="1"/>
      <c r="B63" s="14">
        <v>44</v>
      </c>
      <c r="C63" s="124" t="s">
        <v>450</v>
      </c>
      <c r="D63" s="124">
        <v>3</v>
      </c>
      <c r="E63" s="14" t="s">
        <v>104</v>
      </c>
      <c r="F63" s="14">
        <v>2</v>
      </c>
      <c r="G63" s="1"/>
      <c r="AG63" s="1"/>
    </row>
    <row r="64" spans="1:33" x14ac:dyDescent="0.25">
      <c r="A64" s="1"/>
      <c r="B64" s="14">
        <v>45</v>
      </c>
      <c r="C64" s="14" t="s">
        <v>103</v>
      </c>
      <c r="D64" s="14">
        <v>3</v>
      </c>
      <c r="E64" s="124" t="s">
        <v>18</v>
      </c>
      <c r="F64" s="124">
        <v>5</v>
      </c>
      <c r="G64" s="1"/>
      <c r="AG64" s="1"/>
    </row>
    <row r="65" spans="1:33" x14ac:dyDescent="0.25">
      <c r="A65" s="1"/>
      <c r="B65" s="14">
        <v>46</v>
      </c>
      <c r="C65" s="14" t="s">
        <v>58</v>
      </c>
      <c r="D65" s="14">
        <v>3</v>
      </c>
      <c r="E65" s="124" t="s">
        <v>40</v>
      </c>
      <c r="F65" s="124">
        <v>6</v>
      </c>
      <c r="G65" s="1"/>
      <c r="AG65" s="1"/>
    </row>
    <row r="66" spans="1:33" x14ac:dyDescent="0.25">
      <c r="A66" s="1"/>
      <c r="B66" s="1"/>
      <c r="C66" s="1"/>
      <c r="D66" s="1"/>
      <c r="E66" s="1"/>
      <c r="F66" s="1"/>
      <c r="G66" s="1"/>
      <c r="AG66" s="1"/>
    </row>
    <row r="67" spans="1:33" x14ac:dyDescent="0.25">
      <c r="A67" s="1"/>
      <c r="B67" s="1"/>
      <c r="C67" s="1"/>
      <c r="D67" s="1"/>
      <c r="E67" s="1"/>
      <c r="F67" s="1"/>
      <c r="G67" s="1"/>
      <c r="AG67" s="1"/>
    </row>
    <row r="68" spans="1:33" x14ac:dyDescent="0.25">
      <c r="A68" s="3" t="s">
        <v>41</v>
      </c>
      <c r="B68" s="15" t="s">
        <v>3</v>
      </c>
      <c r="C68" s="15" t="s">
        <v>99</v>
      </c>
      <c r="D68" s="15"/>
      <c r="E68" s="15" t="s">
        <v>98</v>
      </c>
      <c r="F68" s="15"/>
      <c r="G68" s="29"/>
      <c r="AF68" s="29"/>
      <c r="AG68" s="1"/>
    </row>
    <row r="69" spans="1:33" x14ac:dyDescent="0.25">
      <c r="A69" s="1"/>
      <c r="B69" s="14">
        <v>47</v>
      </c>
      <c r="C69" s="124" t="s">
        <v>40</v>
      </c>
      <c r="D69" s="124">
        <v>6</v>
      </c>
      <c r="E69" s="14" t="s">
        <v>439</v>
      </c>
      <c r="F69" s="14">
        <v>5</v>
      </c>
      <c r="G69" s="1"/>
      <c r="AG69" s="1"/>
    </row>
    <row r="70" spans="1:33" x14ac:dyDescent="0.25">
      <c r="A70" s="1"/>
      <c r="B70" s="1"/>
      <c r="C70" s="1"/>
      <c r="D70" s="1"/>
      <c r="E70" s="1"/>
      <c r="F70" s="1"/>
      <c r="G70" s="1"/>
      <c r="AG70" s="1"/>
    </row>
    <row r="71" spans="1:33" x14ac:dyDescent="0.25">
      <c r="A71" s="1"/>
      <c r="B71" s="1"/>
      <c r="C71" s="1"/>
      <c r="D71" s="1"/>
      <c r="E71" s="1"/>
      <c r="F71" s="1"/>
      <c r="G71" s="1"/>
      <c r="AG71" s="1"/>
    </row>
    <row r="72" spans="1:33" x14ac:dyDescent="0.25">
      <c r="A72" s="3" t="s">
        <v>77</v>
      </c>
      <c r="B72" s="15" t="s">
        <v>3</v>
      </c>
      <c r="C72" s="15" t="s">
        <v>99</v>
      </c>
      <c r="D72" s="15"/>
      <c r="E72" s="15" t="s">
        <v>98</v>
      </c>
      <c r="F72" s="15"/>
      <c r="G72" s="29"/>
      <c r="AF72" s="29"/>
      <c r="AG72" s="1"/>
    </row>
    <row r="73" spans="1:33" x14ac:dyDescent="0.25">
      <c r="A73" s="1"/>
      <c r="B73" s="14">
        <v>48</v>
      </c>
      <c r="C73" s="14" t="s">
        <v>40</v>
      </c>
      <c r="D73" s="14">
        <v>4</v>
      </c>
      <c r="E73" s="124" t="s">
        <v>18</v>
      </c>
      <c r="F73" s="124">
        <v>5</v>
      </c>
      <c r="G73" s="1"/>
      <c r="AG73" s="1"/>
    </row>
    <row r="74" spans="1:33" x14ac:dyDescent="0.25">
      <c r="A74" s="1"/>
      <c r="B74" s="1"/>
      <c r="C74" s="1"/>
      <c r="D74" s="1"/>
      <c r="E74" s="1"/>
      <c r="F74" s="1"/>
      <c r="G74" s="1"/>
      <c r="AG74" s="1"/>
    </row>
    <row r="75" spans="1:33" ht="18.75" x14ac:dyDescent="0.3">
      <c r="B75" s="26" t="s">
        <v>195</v>
      </c>
      <c r="AG75" s="1"/>
    </row>
  </sheetData>
  <sortState xmlns:xlrd2="http://schemas.microsoft.com/office/spreadsheetml/2017/richdata2" ref="H10:AG12">
    <sortCondition ref="AG10:AG12"/>
  </sortState>
  <pageMargins left="0.7" right="0.7" top="0.75" bottom="0.75" header="0.3" footer="0.3"/>
  <pageSetup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028A9-CBE3-44E3-BA1F-0C164C9B364F}">
  <dimension ref="A2:AF78"/>
  <sheetViews>
    <sheetView showGridLines="0" zoomScaleNormal="100" workbookViewId="0"/>
  </sheetViews>
  <sheetFormatPr defaultRowHeight="15" x14ac:dyDescent="0.25"/>
  <cols>
    <col min="1" max="1" width="12.85546875" customWidth="1"/>
    <col min="3" max="3" width="23.7109375" customWidth="1"/>
    <col min="4" max="4" width="5.5703125" customWidth="1"/>
    <col min="5" max="5" width="29.140625" customWidth="1"/>
    <col min="6" max="6" width="6.140625" customWidth="1"/>
    <col min="7" max="7" width="5.5703125" customWidth="1"/>
    <col min="8" max="8" width="21.7109375" customWidth="1"/>
    <col min="9" max="24" width="3.7109375" style="17" customWidth="1"/>
    <col min="25" max="25" width="7.140625" style="17" bestFit="1" customWidth="1"/>
    <col min="26" max="26" width="5.28515625" bestFit="1" customWidth="1"/>
    <col min="27" max="27" width="4.7109375" bestFit="1" customWidth="1"/>
    <col min="28" max="28" width="3.140625" bestFit="1" customWidth="1"/>
    <col min="29" max="29" width="6.85546875" bestFit="1" customWidth="1"/>
    <col min="30" max="30" width="3.42578125" bestFit="1" customWidth="1"/>
    <col min="31" max="31" width="7.140625" bestFit="1" customWidth="1"/>
    <col min="32" max="32" width="8.140625" bestFit="1" customWidth="1"/>
  </cols>
  <sheetData>
    <row r="2" spans="1:32" ht="18.75" x14ac:dyDescent="0.3">
      <c r="A2" s="1"/>
      <c r="B2" s="1"/>
      <c r="C2" s="1"/>
      <c r="D2" s="10" t="s">
        <v>498</v>
      </c>
      <c r="F2" s="1"/>
      <c r="G2" s="1"/>
      <c r="H2" s="1"/>
      <c r="L2" s="19"/>
      <c r="N2" s="19"/>
    </row>
    <row r="3" spans="1:32" x14ac:dyDescent="0.25">
      <c r="A3" s="1"/>
      <c r="B3" s="1"/>
      <c r="C3" s="1"/>
      <c r="D3" s="1"/>
      <c r="E3" s="1"/>
      <c r="F3" s="1"/>
      <c r="G3" s="1"/>
    </row>
    <row r="4" spans="1:32" x14ac:dyDescent="0.25">
      <c r="A4" s="3" t="s">
        <v>28</v>
      </c>
      <c r="B4" s="15" t="s">
        <v>3</v>
      </c>
      <c r="C4" s="15" t="s">
        <v>99</v>
      </c>
      <c r="D4" s="15"/>
      <c r="E4" s="15" t="s">
        <v>98</v>
      </c>
      <c r="F4" s="15"/>
      <c r="G4" s="1"/>
      <c r="Y4" s="18" t="s">
        <v>244</v>
      </c>
      <c r="Z4" s="18" t="s">
        <v>115</v>
      </c>
      <c r="AA4" s="18" t="s">
        <v>112</v>
      </c>
      <c r="AB4" s="18" t="s">
        <v>113</v>
      </c>
      <c r="AC4" s="20" t="s">
        <v>117</v>
      </c>
      <c r="AD4" s="18" t="s">
        <v>114</v>
      </c>
      <c r="AE4" s="20" t="s">
        <v>116</v>
      </c>
      <c r="AF4" s="18" t="s">
        <v>118</v>
      </c>
    </row>
    <row r="5" spans="1:32" x14ac:dyDescent="0.25">
      <c r="A5" s="4" t="s">
        <v>31</v>
      </c>
      <c r="B5" s="14">
        <v>1</v>
      </c>
      <c r="C5" s="124" t="s">
        <v>63</v>
      </c>
      <c r="D5" s="124">
        <v>2</v>
      </c>
      <c r="E5" s="14" t="s">
        <v>19</v>
      </c>
      <c r="F5" s="14">
        <v>1</v>
      </c>
      <c r="G5" s="1"/>
      <c r="H5" s="54" t="s">
        <v>104</v>
      </c>
      <c r="I5" s="30">
        <v>7</v>
      </c>
      <c r="J5" s="39">
        <v>4</v>
      </c>
      <c r="K5" s="30">
        <v>7</v>
      </c>
      <c r="L5" s="39">
        <v>4</v>
      </c>
      <c r="M5" s="35">
        <v>2</v>
      </c>
      <c r="N5" s="41">
        <v>12</v>
      </c>
      <c r="O5" s="30">
        <v>6</v>
      </c>
      <c r="P5" s="39">
        <v>2</v>
      </c>
      <c r="Q5" s="30">
        <v>10</v>
      </c>
      <c r="R5" s="39">
        <v>5</v>
      </c>
      <c r="S5" s="30">
        <v>10</v>
      </c>
      <c r="T5" s="39">
        <v>0</v>
      </c>
      <c r="U5" s="30">
        <v>4</v>
      </c>
      <c r="V5" s="39">
        <v>1</v>
      </c>
      <c r="W5" s="30">
        <v>3</v>
      </c>
      <c r="X5" s="30">
        <v>2</v>
      </c>
      <c r="Y5" s="17">
        <v>8</v>
      </c>
      <c r="Z5" s="17">
        <v>1</v>
      </c>
      <c r="AA5" s="17">
        <v>1</v>
      </c>
      <c r="AB5" s="17">
        <f>I5+K5+M5+O5+Q5+S5+U5+W5</f>
        <v>49</v>
      </c>
      <c r="AC5" s="19">
        <f t="shared" ref="AC5:AC29" si="0">AB5/Y5</f>
        <v>6.125</v>
      </c>
      <c r="AD5" s="17">
        <f>J5+L5+N5+P5+R5+T5+V5+X5</f>
        <v>30</v>
      </c>
      <c r="AE5" s="19">
        <f t="shared" ref="AE5:AE29" si="1">AD5/Y5</f>
        <v>3.75</v>
      </c>
      <c r="AF5" s="17">
        <f>AB5-AD5</f>
        <v>19</v>
      </c>
    </row>
    <row r="6" spans="1:32" x14ac:dyDescent="0.25">
      <c r="A6" s="1" t="s">
        <v>106</v>
      </c>
      <c r="B6" s="14">
        <v>2</v>
      </c>
      <c r="C6" s="124" t="s">
        <v>17</v>
      </c>
      <c r="D6" s="124">
        <v>5</v>
      </c>
      <c r="E6" s="14" t="s">
        <v>167</v>
      </c>
      <c r="F6" s="14">
        <v>2</v>
      </c>
      <c r="G6" s="1"/>
      <c r="H6" s="54" t="s">
        <v>181</v>
      </c>
      <c r="I6" s="35">
        <v>1</v>
      </c>
      <c r="J6" s="41">
        <v>2</v>
      </c>
      <c r="K6" s="30">
        <v>4</v>
      </c>
      <c r="L6" s="39">
        <v>2</v>
      </c>
      <c r="M6" s="30">
        <v>11</v>
      </c>
      <c r="N6" s="39">
        <v>7</v>
      </c>
      <c r="O6" s="32" t="s">
        <v>242</v>
      </c>
      <c r="P6" s="55"/>
      <c r="Q6" s="30">
        <v>4</v>
      </c>
      <c r="R6" s="39">
        <v>3</v>
      </c>
      <c r="S6" s="30">
        <v>10</v>
      </c>
      <c r="T6" s="39">
        <v>3</v>
      </c>
      <c r="U6" s="30">
        <v>4</v>
      </c>
      <c r="V6" s="39">
        <v>3</v>
      </c>
      <c r="W6" s="35">
        <v>2</v>
      </c>
      <c r="X6" s="35">
        <v>3</v>
      </c>
      <c r="Y6" s="17">
        <v>7</v>
      </c>
      <c r="Z6" s="17">
        <v>5</v>
      </c>
      <c r="AA6" s="17">
        <v>2</v>
      </c>
      <c r="AB6" s="17">
        <f>I6+K6+M6+Q6+S6+U6+W6</f>
        <v>36</v>
      </c>
      <c r="AC6" s="19">
        <f t="shared" si="0"/>
        <v>5.1428571428571432</v>
      </c>
      <c r="AD6" s="17">
        <f>J6+L6+N6+R6+T6+V6+X6</f>
        <v>23</v>
      </c>
      <c r="AE6" s="19">
        <f t="shared" si="1"/>
        <v>3.2857142857142856</v>
      </c>
      <c r="AF6" s="17">
        <f t="shared" ref="AF6:AF29" si="2">AB6-AD6</f>
        <v>13</v>
      </c>
    </row>
    <row r="7" spans="1:32" x14ac:dyDescent="0.25">
      <c r="A7" s="1"/>
      <c r="B7" s="14">
        <v>3</v>
      </c>
      <c r="C7" s="124" t="s">
        <v>24</v>
      </c>
      <c r="D7" s="124">
        <v>2</v>
      </c>
      <c r="E7" s="14" t="s">
        <v>185</v>
      </c>
      <c r="F7" s="14">
        <v>1</v>
      </c>
      <c r="G7" s="1"/>
      <c r="H7" s="54" t="s">
        <v>183</v>
      </c>
      <c r="I7" s="44" t="s">
        <v>242</v>
      </c>
      <c r="J7" s="55"/>
      <c r="K7" s="30">
        <v>4</v>
      </c>
      <c r="L7" s="39">
        <v>3</v>
      </c>
      <c r="M7" s="30">
        <v>6</v>
      </c>
      <c r="N7" s="39">
        <v>3</v>
      </c>
      <c r="O7" s="30">
        <v>7</v>
      </c>
      <c r="P7" s="39">
        <v>1</v>
      </c>
      <c r="Q7" s="30">
        <v>6</v>
      </c>
      <c r="R7" s="39">
        <v>8</v>
      </c>
      <c r="S7" s="35">
        <v>3</v>
      </c>
      <c r="T7" s="41">
        <v>10</v>
      </c>
      <c r="U7" s="35">
        <v>1</v>
      </c>
      <c r="V7" s="35">
        <v>4</v>
      </c>
      <c r="Y7" s="17">
        <v>6</v>
      </c>
      <c r="Z7" s="17">
        <v>4</v>
      </c>
      <c r="AA7" s="17">
        <v>2</v>
      </c>
      <c r="AB7" s="17">
        <f>K7+M7+O7+Q7+S7+U7</f>
        <v>27</v>
      </c>
      <c r="AC7" s="17">
        <f t="shared" si="0"/>
        <v>4.5</v>
      </c>
      <c r="AD7" s="17">
        <f>L7+N7+P7+R7+T7+V7</f>
        <v>29</v>
      </c>
      <c r="AE7" s="19">
        <f t="shared" si="1"/>
        <v>4.833333333333333</v>
      </c>
      <c r="AF7" s="17">
        <f t="shared" si="2"/>
        <v>-2</v>
      </c>
    </row>
    <row r="8" spans="1:32" x14ac:dyDescent="0.25">
      <c r="A8" s="1"/>
      <c r="B8" s="14">
        <v>4</v>
      </c>
      <c r="C8" s="14" t="s">
        <v>22</v>
      </c>
      <c r="D8" s="14">
        <v>1</v>
      </c>
      <c r="E8" s="124" t="s">
        <v>25</v>
      </c>
      <c r="F8" s="124">
        <v>5</v>
      </c>
      <c r="G8" s="1"/>
      <c r="H8" s="54" t="s">
        <v>187</v>
      </c>
      <c r="I8" s="30">
        <v>2</v>
      </c>
      <c r="J8" s="39">
        <v>1</v>
      </c>
      <c r="K8" s="30">
        <v>11</v>
      </c>
      <c r="L8" s="39">
        <v>1</v>
      </c>
      <c r="M8" s="32" t="s">
        <v>242</v>
      </c>
      <c r="N8" s="55"/>
      <c r="O8" s="35">
        <v>1</v>
      </c>
      <c r="P8" s="41">
        <v>7</v>
      </c>
      <c r="Q8" s="30">
        <v>5</v>
      </c>
      <c r="R8" s="39">
        <v>1</v>
      </c>
      <c r="S8" s="30">
        <v>10</v>
      </c>
      <c r="T8" s="39">
        <v>3</v>
      </c>
      <c r="U8" s="35">
        <v>3</v>
      </c>
      <c r="V8" s="35">
        <v>4</v>
      </c>
      <c r="Y8" s="17">
        <v>6</v>
      </c>
      <c r="Z8" s="17">
        <v>4</v>
      </c>
      <c r="AA8" s="17">
        <v>2</v>
      </c>
      <c r="AB8" s="17">
        <f>I8+K8+O8+Q8+S8+U8</f>
        <v>32</v>
      </c>
      <c r="AC8" s="19">
        <f t="shared" si="0"/>
        <v>5.333333333333333</v>
      </c>
      <c r="AD8" s="17">
        <f>J8+L8+P8+R8+T8+V8</f>
        <v>17</v>
      </c>
      <c r="AE8" s="19">
        <f t="shared" si="1"/>
        <v>2.8333333333333335</v>
      </c>
      <c r="AF8" s="17">
        <f t="shared" si="2"/>
        <v>15</v>
      </c>
    </row>
    <row r="9" spans="1:32" x14ac:dyDescent="0.25">
      <c r="A9" s="1"/>
      <c r="B9" s="14">
        <v>5</v>
      </c>
      <c r="C9" s="124" t="s">
        <v>26</v>
      </c>
      <c r="D9" s="124">
        <v>11</v>
      </c>
      <c r="E9" s="14" t="s">
        <v>229</v>
      </c>
      <c r="F9" s="14">
        <v>6</v>
      </c>
      <c r="G9" s="1"/>
      <c r="H9" s="54" t="s">
        <v>178</v>
      </c>
      <c r="I9" s="30">
        <v>10</v>
      </c>
      <c r="J9" s="39">
        <v>0</v>
      </c>
      <c r="K9" s="30">
        <v>6</v>
      </c>
      <c r="L9" s="39">
        <v>3</v>
      </c>
      <c r="M9" s="30">
        <v>5</v>
      </c>
      <c r="N9" s="39">
        <v>1</v>
      </c>
      <c r="O9" s="30">
        <v>3</v>
      </c>
      <c r="P9" s="39">
        <v>1</v>
      </c>
      <c r="Q9" s="35">
        <v>6</v>
      </c>
      <c r="R9" s="41">
        <v>8</v>
      </c>
      <c r="S9" s="35">
        <v>3</v>
      </c>
      <c r="T9" s="35">
        <v>10</v>
      </c>
      <c r="Y9" s="17">
        <v>6</v>
      </c>
      <c r="Z9" s="17">
        <v>4</v>
      </c>
      <c r="AA9" s="17">
        <v>2</v>
      </c>
      <c r="AB9" s="17">
        <f>I9+K9+M9+O9+Q9+S9</f>
        <v>33</v>
      </c>
      <c r="AC9" s="17">
        <f t="shared" si="0"/>
        <v>5.5</v>
      </c>
      <c r="AD9" s="17">
        <f>J9+L9+N9+P9+R9+T9</f>
        <v>23</v>
      </c>
      <c r="AE9" s="19">
        <f t="shared" si="1"/>
        <v>3.8333333333333335</v>
      </c>
      <c r="AF9" s="17">
        <f>AB9-AD9</f>
        <v>10</v>
      </c>
    </row>
    <row r="10" spans="1:32" x14ac:dyDescent="0.25">
      <c r="A10" s="1"/>
      <c r="B10" s="14">
        <v>6</v>
      </c>
      <c r="C10" s="124" t="s">
        <v>15</v>
      </c>
      <c r="D10" s="124">
        <v>7</v>
      </c>
      <c r="E10" s="14" t="s">
        <v>193</v>
      </c>
      <c r="F10" s="14">
        <v>3</v>
      </c>
      <c r="G10" s="1"/>
      <c r="H10" s="54" t="s">
        <v>39</v>
      </c>
      <c r="I10" s="35">
        <v>0</v>
      </c>
      <c r="J10" s="41">
        <v>10</v>
      </c>
      <c r="K10" s="30">
        <v>7</v>
      </c>
      <c r="L10" s="39">
        <v>2</v>
      </c>
      <c r="M10" s="30">
        <v>4</v>
      </c>
      <c r="N10" s="39">
        <v>2</v>
      </c>
      <c r="O10" s="30">
        <v>6</v>
      </c>
      <c r="P10" s="39">
        <v>2</v>
      </c>
      <c r="Q10" s="32" t="s">
        <v>242</v>
      </c>
      <c r="R10" s="55"/>
      <c r="S10" s="35">
        <v>0</v>
      </c>
      <c r="T10" s="35">
        <v>10</v>
      </c>
      <c r="Y10" s="17">
        <v>5</v>
      </c>
      <c r="Z10" s="17">
        <v>3</v>
      </c>
      <c r="AA10" s="17">
        <v>2</v>
      </c>
      <c r="AB10" s="17">
        <f>I10+K10+M10+O10+S10</f>
        <v>17</v>
      </c>
      <c r="AC10" s="17">
        <f t="shared" si="0"/>
        <v>3.4</v>
      </c>
      <c r="AD10" s="17">
        <f>J10+L10+N10+P10+T10</f>
        <v>26</v>
      </c>
      <c r="AE10" s="17">
        <f t="shared" si="1"/>
        <v>5.2</v>
      </c>
      <c r="AF10" s="17">
        <f>AB10-AD10</f>
        <v>-9</v>
      </c>
    </row>
    <row r="11" spans="1:32" x14ac:dyDescent="0.25">
      <c r="A11" s="1"/>
      <c r="B11" s="14">
        <v>7</v>
      </c>
      <c r="C11" s="124" t="s">
        <v>10</v>
      </c>
      <c r="D11" s="124">
        <v>5</v>
      </c>
      <c r="E11" s="14" t="s">
        <v>169</v>
      </c>
      <c r="F11" s="14">
        <v>2</v>
      </c>
      <c r="G11" s="1"/>
      <c r="H11" s="54" t="s">
        <v>439</v>
      </c>
      <c r="I11" s="30">
        <v>6</v>
      </c>
      <c r="J11" s="39">
        <v>2</v>
      </c>
      <c r="K11" s="30">
        <v>8</v>
      </c>
      <c r="L11" s="39">
        <v>3</v>
      </c>
      <c r="M11" s="30">
        <v>12</v>
      </c>
      <c r="N11" s="39">
        <v>2</v>
      </c>
      <c r="O11" s="35">
        <v>1</v>
      </c>
      <c r="P11" s="41">
        <v>3</v>
      </c>
      <c r="Q11" s="35">
        <v>1</v>
      </c>
      <c r="R11" s="35">
        <v>5</v>
      </c>
      <c r="Y11" s="17">
        <v>5</v>
      </c>
      <c r="Z11" s="17">
        <v>3</v>
      </c>
      <c r="AA11" s="17">
        <v>2</v>
      </c>
      <c r="AB11" s="17">
        <f>I11+K11+M11+O11+Q11</f>
        <v>28</v>
      </c>
      <c r="AC11" s="17">
        <f t="shared" si="0"/>
        <v>5.6</v>
      </c>
      <c r="AD11" s="17">
        <f>J11+L11+N11+P11+R11</f>
        <v>15</v>
      </c>
      <c r="AE11" s="17">
        <f t="shared" si="1"/>
        <v>3</v>
      </c>
      <c r="AF11" s="17">
        <f t="shared" si="2"/>
        <v>13</v>
      </c>
    </row>
    <row r="12" spans="1:32" x14ac:dyDescent="0.25">
      <c r="A12" s="1"/>
      <c r="B12" s="14">
        <v>8</v>
      </c>
      <c r="C12" s="14" t="s">
        <v>9</v>
      </c>
      <c r="D12" s="14">
        <v>0</v>
      </c>
      <c r="E12" s="124" t="s">
        <v>23</v>
      </c>
      <c r="F12" s="124">
        <v>10</v>
      </c>
      <c r="G12" s="1"/>
      <c r="H12" s="54" t="s">
        <v>176</v>
      </c>
      <c r="I12" s="30">
        <v>5</v>
      </c>
      <c r="J12" s="39">
        <v>2</v>
      </c>
      <c r="K12" s="35">
        <v>3</v>
      </c>
      <c r="L12" s="41">
        <v>4</v>
      </c>
      <c r="M12" s="30">
        <v>7</v>
      </c>
      <c r="N12" s="39">
        <v>1</v>
      </c>
      <c r="O12" s="30">
        <v>6</v>
      </c>
      <c r="P12" s="39">
        <v>3</v>
      </c>
      <c r="Q12" s="35">
        <v>3</v>
      </c>
      <c r="R12" s="35">
        <v>4</v>
      </c>
      <c r="Y12" s="17">
        <v>5</v>
      </c>
      <c r="Z12" s="17">
        <v>3</v>
      </c>
      <c r="AA12" s="17">
        <v>2</v>
      </c>
      <c r="AB12" s="17">
        <f>I12+K12+M12+O12+Q12</f>
        <v>24</v>
      </c>
      <c r="AC12" s="17">
        <f t="shared" si="0"/>
        <v>4.8</v>
      </c>
      <c r="AD12" s="17">
        <f>J12+L12+N12+P12+R12</f>
        <v>14</v>
      </c>
      <c r="AE12" s="17">
        <f t="shared" si="1"/>
        <v>2.8</v>
      </c>
      <c r="AF12" s="17">
        <f t="shared" si="2"/>
        <v>10</v>
      </c>
    </row>
    <row r="13" spans="1:32" x14ac:dyDescent="0.25">
      <c r="A13" s="1"/>
      <c r="B13" s="14">
        <v>9</v>
      </c>
      <c r="C13" s="14" t="s">
        <v>164</v>
      </c>
      <c r="D13" s="14">
        <v>4</v>
      </c>
      <c r="E13" s="124" t="s">
        <v>20</v>
      </c>
      <c r="F13" s="124">
        <v>7</v>
      </c>
      <c r="G13" s="1"/>
      <c r="H13" s="54" t="s">
        <v>42</v>
      </c>
      <c r="I13" s="30">
        <v>5</v>
      </c>
      <c r="J13" s="39">
        <v>2</v>
      </c>
      <c r="K13" s="35">
        <v>4</v>
      </c>
      <c r="L13" s="41">
        <v>7</v>
      </c>
      <c r="M13" s="30">
        <v>5</v>
      </c>
      <c r="N13" s="39">
        <v>3</v>
      </c>
      <c r="O13" s="30">
        <v>3</v>
      </c>
      <c r="P13" s="39">
        <v>6</v>
      </c>
      <c r="Q13" s="35">
        <v>5</v>
      </c>
      <c r="R13" s="35">
        <v>10</v>
      </c>
      <c r="Y13" s="17">
        <v>5</v>
      </c>
      <c r="Z13" s="17">
        <v>3</v>
      </c>
      <c r="AA13" s="17">
        <v>2</v>
      </c>
      <c r="AB13" s="17">
        <f>I13+K13+M13+O13+Q13</f>
        <v>22</v>
      </c>
      <c r="AC13" s="17">
        <f t="shared" si="0"/>
        <v>4.4000000000000004</v>
      </c>
      <c r="AD13" s="17">
        <f>J13+L13+N13+P13+R13</f>
        <v>28</v>
      </c>
      <c r="AE13" s="17">
        <f t="shared" si="1"/>
        <v>5.6</v>
      </c>
      <c r="AF13" s="17">
        <f t="shared" si="2"/>
        <v>-6</v>
      </c>
    </row>
    <row r="14" spans="1:32" x14ac:dyDescent="0.25">
      <c r="A14" s="1"/>
      <c r="B14" s="14">
        <v>10</v>
      </c>
      <c r="C14" s="14" t="s">
        <v>12</v>
      </c>
      <c r="D14" s="14">
        <v>2</v>
      </c>
      <c r="E14" s="124" t="s">
        <v>42</v>
      </c>
      <c r="F14" s="124">
        <v>5</v>
      </c>
      <c r="G14" s="1"/>
      <c r="H14" s="54" t="s">
        <v>141</v>
      </c>
      <c r="I14" s="30">
        <v>5</v>
      </c>
      <c r="J14" s="39">
        <v>2</v>
      </c>
      <c r="K14" s="35">
        <v>3</v>
      </c>
      <c r="L14" s="41">
        <v>6</v>
      </c>
      <c r="M14" s="30">
        <v>6</v>
      </c>
      <c r="N14" s="39">
        <v>2</v>
      </c>
      <c r="O14" s="35">
        <v>3</v>
      </c>
      <c r="P14" s="35">
        <v>6</v>
      </c>
      <c r="Y14" s="17">
        <v>4</v>
      </c>
      <c r="Z14" s="17">
        <v>2</v>
      </c>
      <c r="AA14" s="17">
        <v>2</v>
      </c>
      <c r="AB14" s="17">
        <f>I14+K14+M14+O14</f>
        <v>17</v>
      </c>
      <c r="AC14" s="19">
        <f t="shared" si="0"/>
        <v>4.25</v>
      </c>
      <c r="AD14" s="17">
        <f>J14+L14+N14+P14</f>
        <v>16</v>
      </c>
      <c r="AE14" s="17">
        <f t="shared" si="1"/>
        <v>4</v>
      </c>
      <c r="AF14" s="17">
        <f>AB14-AD14</f>
        <v>1</v>
      </c>
    </row>
    <row r="15" spans="1:32" x14ac:dyDescent="0.25">
      <c r="A15" s="1"/>
      <c r="B15" s="14">
        <v>11</v>
      </c>
      <c r="C15" s="14" t="s">
        <v>165</v>
      </c>
      <c r="D15" s="14">
        <v>2</v>
      </c>
      <c r="E15" s="124" t="s">
        <v>327</v>
      </c>
      <c r="F15" s="124">
        <v>6</v>
      </c>
      <c r="G15" s="1"/>
      <c r="H15" s="54" t="s">
        <v>182</v>
      </c>
      <c r="I15" s="30">
        <v>11</v>
      </c>
      <c r="J15" s="39">
        <v>6</v>
      </c>
      <c r="K15" s="30">
        <v>7</v>
      </c>
      <c r="L15" s="39">
        <v>3</v>
      </c>
      <c r="M15" s="35">
        <v>1</v>
      </c>
      <c r="N15" s="41">
        <v>5</v>
      </c>
      <c r="O15" s="35">
        <v>2</v>
      </c>
      <c r="P15" s="35">
        <v>6</v>
      </c>
      <c r="Y15" s="17">
        <v>4</v>
      </c>
      <c r="Z15" s="17">
        <v>2</v>
      </c>
      <c r="AA15" s="17">
        <v>2</v>
      </c>
      <c r="AB15" s="17">
        <f>I15+K15+M15+O15</f>
        <v>21</v>
      </c>
      <c r="AC15" s="19">
        <f t="shared" si="0"/>
        <v>5.25</v>
      </c>
      <c r="AD15" s="17">
        <f>J15+L15+N15+P15</f>
        <v>20</v>
      </c>
      <c r="AE15" s="17">
        <f t="shared" si="1"/>
        <v>5</v>
      </c>
      <c r="AF15" s="17">
        <f t="shared" si="2"/>
        <v>1</v>
      </c>
    </row>
    <row r="16" spans="1:32" x14ac:dyDescent="0.25">
      <c r="A16" s="1"/>
      <c r="B16" s="14">
        <v>12</v>
      </c>
      <c r="C16" s="124" t="s">
        <v>13</v>
      </c>
      <c r="D16" s="124">
        <v>10</v>
      </c>
      <c r="E16" s="14" t="s">
        <v>65</v>
      </c>
      <c r="F16" s="14">
        <v>8</v>
      </c>
      <c r="G16" s="1"/>
      <c r="H16" s="54" t="s">
        <v>144</v>
      </c>
      <c r="I16" s="35">
        <v>2</v>
      </c>
      <c r="J16" s="41">
        <v>5</v>
      </c>
      <c r="K16" s="30">
        <v>10</v>
      </c>
      <c r="L16" s="39">
        <v>1</v>
      </c>
      <c r="M16" s="30">
        <v>8</v>
      </c>
      <c r="N16" s="39">
        <v>5</v>
      </c>
      <c r="O16" s="35">
        <v>2</v>
      </c>
      <c r="P16" s="35">
        <v>6</v>
      </c>
      <c r="Y16" s="17">
        <v>4</v>
      </c>
      <c r="Z16" s="17">
        <v>2</v>
      </c>
      <c r="AA16" s="17">
        <v>2</v>
      </c>
      <c r="AB16" s="17">
        <f>I16+K16+M16+O16</f>
        <v>22</v>
      </c>
      <c r="AC16" s="17">
        <f t="shared" si="0"/>
        <v>5.5</v>
      </c>
      <c r="AD16" s="17">
        <f>J16+L16+N16+P16</f>
        <v>17</v>
      </c>
      <c r="AE16" s="19">
        <f t="shared" si="1"/>
        <v>4.25</v>
      </c>
      <c r="AF16" s="17">
        <f t="shared" si="2"/>
        <v>5</v>
      </c>
    </row>
    <row r="17" spans="1:32" x14ac:dyDescent="0.25">
      <c r="A17" s="1"/>
      <c r="B17" s="1"/>
      <c r="C17" s="1"/>
      <c r="D17" s="1"/>
      <c r="E17" s="1"/>
      <c r="F17" s="1"/>
      <c r="G17" s="1"/>
      <c r="H17" s="54" t="s">
        <v>105</v>
      </c>
      <c r="I17" s="30">
        <v>2</v>
      </c>
      <c r="J17" s="39">
        <v>1</v>
      </c>
      <c r="K17" s="32" t="s">
        <v>242</v>
      </c>
      <c r="L17" s="55"/>
      <c r="M17" s="35">
        <v>3</v>
      </c>
      <c r="N17" s="41">
        <v>6</v>
      </c>
      <c r="O17" s="35">
        <v>5</v>
      </c>
      <c r="P17" s="35">
        <v>8</v>
      </c>
      <c r="Y17" s="17">
        <v>3</v>
      </c>
      <c r="Z17" s="17">
        <v>1</v>
      </c>
      <c r="AA17" s="17">
        <v>2</v>
      </c>
      <c r="AB17" s="17">
        <f>I17+M17+O17</f>
        <v>10</v>
      </c>
      <c r="AC17" s="19">
        <f t="shared" si="0"/>
        <v>3.3333333333333335</v>
      </c>
      <c r="AD17" s="17">
        <f>J17+N17+P17</f>
        <v>15</v>
      </c>
      <c r="AE17" s="17">
        <f t="shared" si="1"/>
        <v>5</v>
      </c>
      <c r="AF17" s="17">
        <f>AB17-AD17</f>
        <v>-5</v>
      </c>
    </row>
    <row r="18" spans="1:32" x14ac:dyDescent="0.25">
      <c r="A18" s="3"/>
      <c r="B18" s="1"/>
      <c r="C18" s="1"/>
      <c r="D18" s="1"/>
      <c r="E18" s="1"/>
      <c r="F18" s="1"/>
      <c r="G18" s="1"/>
      <c r="H18" s="54" t="s">
        <v>185</v>
      </c>
      <c r="I18" s="35">
        <v>1</v>
      </c>
      <c r="J18" s="41">
        <v>2</v>
      </c>
      <c r="K18" s="30">
        <v>7</v>
      </c>
      <c r="L18" s="39">
        <v>1</v>
      </c>
      <c r="M18" s="35">
        <v>7</v>
      </c>
      <c r="N18" s="35">
        <v>11</v>
      </c>
      <c r="Y18" s="17">
        <v>3</v>
      </c>
      <c r="Z18" s="17">
        <v>1</v>
      </c>
      <c r="AA18" s="17">
        <v>2</v>
      </c>
      <c r="AB18" s="17">
        <f t="shared" ref="AB18:AB23" si="3">I18+K18+M18</f>
        <v>15</v>
      </c>
      <c r="AC18" s="17">
        <f t="shared" si="0"/>
        <v>5</v>
      </c>
      <c r="AD18" s="17">
        <f t="shared" ref="AD18:AD23" si="4">J18+L18+N18</f>
        <v>14</v>
      </c>
      <c r="AE18" s="19">
        <f t="shared" si="1"/>
        <v>4.666666666666667</v>
      </c>
      <c r="AF18" s="17">
        <f t="shared" si="2"/>
        <v>1</v>
      </c>
    </row>
    <row r="19" spans="1:32" x14ac:dyDescent="0.25">
      <c r="A19" s="3" t="s">
        <v>30</v>
      </c>
      <c r="B19" s="15" t="s">
        <v>3</v>
      </c>
      <c r="C19" s="15" t="s">
        <v>99</v>
      </c>
      <c r="D19" s="15"/>
      <c r="E19" s="15" t="s">
        <v>98</v>
      </c>
      <c r="F19" s="15"/>
      <c r="G19" s="1"/>
      <c r="H19" s="54" t="s">
        <v>175</v>
      </c>
      <c r="I19" s="30">
        <v>10</v>
      </c>
      <c r="J19" s="39">
        <v>8</v>
      </c>
      <c r="K19" s="35">
        <v>3</v>
      </c>
      <c r="L19" s="41">
        <v>8</v>
      </c>
      <c r="M19" s="35">
        <v>3</v>
      </c>
      <c r="N19" s="35">
        <v>5</v>
      </c>
      <c r="Y19" s="17">
        <v>3</v>
      </c>
      <c r="Z19" s="17">
        <v>1</v>
      </c>
      <c r="AA19" s="17">
        <v>2</v>
      </c>
      <c r="AB19" s="17">
        <f t="shared" si="3"/>
        <v>16</v>
      </c>
      <c r="AC19" s="19">
        <f t="shared" si="0"/>
        <v>5.333333333333333</v>
      </c>
      <c r="AD19" s="17">
        <f t="shared" si="4"/>
        <v>21</v>
      </c>
      <c r="AE19" s="17">
        <f t="shared" si="1"/>
        <v>7</v>
      </c>
      <c r="AF19" s="17">
        <f t="shared" si="2"/>
        <v>-5</v>
      </c>
    </row>
    <row r="20" spans="1:32" x14ac:dyDescent="0.25">
      <c r="A20" s="1" t="s">
        <v>31</v>
      </c>
      <c r="B20" s="14">
        <v>13</v>
      </c>
      <c r="C20" s="124" t="s">
        <v>76</v>
      </c>
      <c r="D20" s="124">
        <v>4</v>
      </c>
      <c r="E20" s="14" t="s">
        <v>152</v>
      </c>
      <c r="F20" s="14">
        <v>2</v>
      </c>
      <c r="G20" s="1"/>
      <c r="H20" s="54" t="s">
        <v>184</v>
      </c>
      <c r="I20" s="30">
        <v>5</v>
      </c>
      <c r="J20" s="39">
        <v>1</v>
      </c>
      <c r="K20" s="35">
        <v>1</v>
      </c>
      <c r="L20" s="41">
        <v>11</v>
      </c>
      <c r="M20" s="35">
        <v>1</v>
      </c>
      <c r="N20" s="35">
        <v>7</v>
      </c>
      <c r="Y20" s="17">
        <v>3</v>
      </c>
      <c r="Z20" s="17">
        <v>1</v>
      </c>
      <c r="AA20" s="17">
        <v>2</v>
      </c>
      <c r="AB20" s="17">
        <f t="shared" si="3"/>
        <v>7</v>
      </c>
      <c r="AC20" s="19">
        <f t="shared" si="0"/>
        <v>2.3333333333333335</v>
      </c>
      <c r="AD20" s="17">
        <f t="shared" si="4"/>
        <v>19</v>
      </c>
      <c r="AE20" s="19">
        <f t="shared" si="1"/>
        <v>6.333333333333333</v>
      </c>
      <c r="AF20" s="17">
        <f t="shared" si="2"/>
        <v>-12</v>
      </c>
    </row>
    <row r="21" spans="1:32" x14ac:dyDescent="0.25">
      <c r="A21" s="1" t="s">
        <v>105</v>
      </c>
      <c r="B21" s="14">
        <v>14</v>
      </c>
      <c r="C21" s="124" t="s">
        <v>185</v>
      </c>
      <c r="D21" s="124">
        <v>7</v>
      </c>
      <c r="E21" s="14" t="s">
        <v>107</v>
      </c>
      <c r="F21" s="14">
        <v>1</v>
      </c>
      <c r="G21" s="1"/>
      <c r="H21" s="54" t="s">
        <v>179</v>
      </c>
      <c r="I21" s="30">
        <v>7</v>
      </c>
      <c r="J21" s="39">
        <v>3</v>
      </c>
      <c r="K21" s="35">
        <v>3</v>
      </c>
      <c r="L21" s="41">
        <v>7</v>
      </c>
      <c r="M21" s="35">
        <v>2</v>
      </c>
      <c r="N21" s="35">
        <v>6</v>
      </c>
      <c r="Y21" s="17">
        <v>3</v>
      </c>
      <c r="Z21" s="17">
        <v>1</v>
      </c>
      <c r="AA21" s="17">
        <v>2</v>
      </c>
      <c r="AB21" s="17">
        <f t="shared" si="3"/>
        <v>12</v>
      </c>
      <c r="AC21" s="17">
        <f t="shared" si="0"/>
        <v>4</v>
      </c>
      <c r="AD21" s="17">
        <f t="shared" si="4"/>
        <v>16</v>
      </c>
      <c r="AE21" s="19">
        <f t="shared" si="1"/>
        <v>5.333333333333333</v>
      </c>
      <c r="AF21" s="17">
        <f t="shared" si="2"/>
        <v>-4</v>
      </c>
    </row>
    <row r="22" spans="1:32" x14ac:dyDescent="0.25">
      <c r="A22" s="1"/>
      <c r="B22" s="14">
        <v>15</v>
      </c>
      <c r="C22" s="14" t="s">
        <v>229</v>
      </c>
      <c r="D22" s="14">
        <v>2</v>
      </c>
      <c r="E22" s="124" t="s">
        <v>153</v>
      </c>
      <c r="F22" s="124">
        <v>4</v>
      </c>
      <c r="G22" s="1"/>
      <c r="H22" s="54" t="s">
        <v>153</v>
      </c>
      <c r="I22" s="35">
        <v>3</v>
      </c>
      <c r="J22" s="41">
        <v>7</v>
      </c>
      <c r="K22" s="30">
        <v>4</v>
      </c>
      <c r="L22" s="39">
        <v>2</v>
      </c>
      <c r="M22" s="35">
        <v>2</v>
      </c>
      <c r="N22" s="35">
        <v>4</v>
      </c>
      <c r="Y22" s="17">
        <v>3</v>
      </c>
      <c r="Z22" s="17">
        <v>1</v>
      </c>
      <c r="AA22" s="17">
        <v>2</v>
      </c>
      <c r="AB22" s="17">
        <f t="shared" si="3"/>
        <v>9</v>
      </c>
      <c r="AC22" s="17">
        <f t="shared" si="0"/>
        <v>3</v>
      </c>
      <c r="AD22" s="17">
        <f t="shared" si="4"/>
        <v>13</v>
      </c>
      <c r="AE22" s="19">
        <f t="shared" si="1"/>
        <v>4.333333333333333</v>
      </c>
      <c r="AF22" s="17">
        <f t="shared" si="2"/>
        <v>-4</v>
      </c>
    </row>
    <row r="23" spans="1:32" x14ac:dyDescent="0.25">
      <c r="A23" s="1"/>
      <c r="B23" s="14">
        <v>16</v>
      </c>
      <c r="C23" s="14" t="s">
        <v>162</v>
      </c>
      <c r="D23" s="14">
        <v>2</v>
      </c>
      <c r="E23" s="124" t="s">
        <v>39</v>
      </c>
      <c r="F23" s="124">
        <v>7</v>
      </c>
      <c r="G23" s="1"/>
      <c r="H23" s="54" t="s">
        <v>43</v>
      </c>
      <c r="I23" s="35">
        <v>8</v>
      </c>
      <c r="J23" s="41">
        <v>10</v>
      </c>
      <c r="K23" s="30">
        <v>9</v>
      </c>
      <c r="L23" s="39">
        <v>3</v>
      </c>
      <c r="M23" s="35">
        <v>5</v>
      </c>
      <c r="N23" s="35">
        <v>8</v>
      </c>
      <c r="Y23" s="17">
        <v>3</v>
      </c>
      <c r="Z23" s="17">
        <v>1</v>
      </c>
      <c r="AA23" s="17">
        <v>2</v>
      </c>
      <c r="AB23" s="17">
        <f t="shared" si="3"/>
        <v>22</v>
      </c>
      <c r="AC23" s="19">
        <f t="shared" si="0"/>
        <v>7.333333333333333</v>
      </c>
      <c r="AD23" s="17">
        <f t="shared" si="4"/>
        <v>21</v>
      </c>
      <c r="AE23" s="17">
        <f t="shared" si="1"/>
        <v>7</v>
      </c>
      <c r="AF23" s="17">
        <f t="shared" si="2"/>
        <v>1</v>
      </c>
    </row>
    <row r="24" spans="1:32" x14ac:dyDescent="0.25">
      <c r="A24" s="1"/>
      <c r="B24" s="14">
        <v>17</v>
      </c>
      <c r="C24" s="14" t="s">
        <v>196</v>
      </c>
      <c r="D24" s="14">
        <v>1</v>
      </c>
      <c r="E24" s="124" t="s">
        <v>12</v>
      </c>
      <c r="F24" s="124">
        <v>10</v>
      </c>
      <c r="G24" s="1"/>
      <c r="H24" s="54" t="s">
        <v>177</v>
      </c>
      <c r="I24" s="35">
        <v>2</v>
      </c>
      <c r="J24" s="41">
        <v>5</v>
      </c>
      <c r="K24" s="35">
        <v>2</v>
      </c>
      <c r="L24" s="35">
        <v>4</v>
      </c>
      <c r="Y24" s="17">
        <v>2</v>
      </c>
      <c r="Z24" s="17">
        <v>0</v>
      </c>
      <c r="AA24" s="17">
        <v>2</v>
      </c>
      <c r="AB24" s="17">
        <f t="shared" ref="AB24:AB29" si="5">I24+K24</f>
        <v>4</v>
      </c>
      <c r="AC24" s="17">
        <f t="shared" si="0"/>
        <v>2</v>
      </c>
      <c r="AD24" s="17">
        <f t="shared" ref="AD24:AD29" si="6">J24+L24</f>
        <v>9</v>
      </c>
      <c r="AE24" s="17">
        <f t="shared" si="1"/>
        <v>4.5</v>
      </c>
      <c r="AF24" s="17">
        <f t="shared" si="2"/>
        <v>-5</v>
      </c>
    </row>
    <row r="25" spans="1:32" x14ac:dyDescent="0.25">
      <c r="A25" s="1"/>
      <c r="B25" s="14">
        <v>18</v>
      </c>
      <c r="C25" s="14" t="s">
        <v>38</v>
      </c>
      <c r="D25" s="14">
        <v>3</v>
      </c>
      <c r="E25" s="124" t="s">
        <v>43</v>
      </c>
      <c r="F25" s="124">
        <v>9</v>
      </c>
      <c r="G25" s="1"/>
      <c r="H25" s="54" t="s">
        <v>38</v>
      </c>
      <c r="I25" s="35">
        <v>2</v>
      </c>
      <c r="J25" s="41">
        <v>6</v>
      </c>
      <c r="K25" s="35">
        <v>3</v>
      </c>
      <c r="L25" s="35">
        <v>9</v>
      </c>
      <c r="Y25" s="17">
        <v>2</v>
      </c>
      <c r="Z25" s="17">
        <v>0</v>
      </c>
      <c r="AA25" s="17">
        <v>2</v>
      </c>
      <c r="AB25" s="17">
        <f t="shared" si="5"/>
        <v>5</v>
      </c>
      <c r="AC25" s="17">
        <f t="shared" si="0"/>
        <v>2.5</v>
      </c>
      <c r="AD25" s="17">
        <f t="shared" si="6"/>
        <v>15</v>
      </c>
      <c r="AE25" s="17">
        <f t="shared" si="1"/>
        <v>7.5</v>
      </c>
      <c r="AF25" s="17">
        <f t="shared" si="2"/>
        <v>-10</v>
      </c>
    </row>
    <row r="26" spans="1:32" x14ac:dyDescent="0.25">
      <c r="A26" s="1"/>
      <c r="B26" s="14">
        <v>19</v>
      </c>
      <c r="C26" s="124" t="s">
        <v>106</v>
      </c>
      <c r="D26" s="124">
        <v>4</v>
      </c>
      <c r="E26" s="14" t="s">
        <v>58</v>
      </c>
      <c r="F26" s="14">
        <v>3</v>
      </c>
      <c r="G26" s="1"/>
      <c r="H26" s="54" t="s">
        <v>229</v>
      </c>
      <c r="I26" s="35">
        <v>6</v>
      </c>
      <c r="J26" s="41">
        <v>11</v>
      </c>
      <c r="K26" s="35">
        <v>2</v>
      </c>
      <c r="L26" s="35">
        <v>4</v>
      </c>
      <c r="Y26" s="17">
        <v>2</v>
      </c>
      <c r="Z26" s="17">
        <v>0</v>
      </c>
      <c r="AA26" s="17">
        <v>2</v>
      </c>
      <c r="AB26" s="17">
        <f t="shared" si="5"/>
        <v>8</v>
      </c>
      <c r="AC26" s="17">
        <f t="shared" si="0"/>
        <v>4</v>
      </c>
      <c r="AD26" s="17">
        <f t="shared" si="6"/>
        <v>15</v>
      </c>
      <c r="AE26" s="17">
        <f t="shared" si="1"/>
        <v>7.5</v>
      </c>
      <c r="AF26" s="17">
        <f t="shared" si="2"/>
        <v>-7</v>
      </c>
    </row>
    <row r="27" spans="1:32" x14ac:dyDescent="0.25">
      <c r="A27" s="1"/>
      <c r="B27" s="14">
        <v>20</v>
      </c>
      <c r="C27" s="124" t="s">
        <v>101</v>
      </c>
      <c r="D27" s="124">
        <v>11</v>
      </c>
      <c r="E27" s="14" t="s">
        <v>102</v>
      </c>
      <c r="F27" s="14">
        <v>1</v>
      </c>
      <c r="G27" s="1"/>
      <c r="H27" s="54" t="s">
        <v>162</v>
      </c>
      <c r="I27" s="35">
        <v>2</v>
      </c>
      <c r="J27" s="41">
        <v>5</v>
      </c>
      <c r="K27" s="35">
        <v>2</v>
      </c>
      <c r="L27" s="35">
        <v>7</v>
      </c>
      <c r="Y27" s="17">
        <v>2</v>
      </c>
      <c r="Z27" s="17">
        <v>0</v>
      </c>
      <c r="AA27" s="17">
        <v>2</v>
      </c>
      <c r="AB27" s="17">
        <f t="shared" si="5"/>
        <v>4</v>
      </c>
      <c r="AC27" s="17">
        <f t="shared" si="0"/>
        <v>2</v>
      </c>
      <c r="AD27" s="17">
        <f t="shared" si="6"/>
        <v>12</v>
      </c>
      <c r="AE27" s="17">
        <f t="shared" si="1"/>
        <v>6</v>
      </c>
      <c r="AF27" s="17">
        <f t="shared" si="2"/>
        <v>-8</v>
      </c>
    </row>
    <row r="28" spans="1:32" x14ac:dyDescent="0.25">
      <c r="A28" s="1"/>
      <c r="B28" s="14">
        <v>21</v>
      </c>
      <c r="C28" s="124" t="s">
        <v>40</v>
      </c>
      <c r="D28" s="124">
        <v>7</v>
      </c>
      <c r="E28" s="14" t="s">
        <v>71</v>
      </c>
      <c r="F28" s="14">
        <v>3</v>
      </c>
      <c r="G28" s="1"/>
      <c r="H28" s="54" t="s">
        <v>196</v>
      </c>
      <c r="I28" s="35">
        <v>4</v>
      </c>
      <c r="J28" s="41">
        <v>7</v>
      </c>
      <c r="K28" s="35">
        <v>1</v>
      </c>
      <c r="L28" s="35">
        <v>10</v>
      </c>
      <c r="Y28" s="17">
        <v>2</v>
      </c>
      <c r="Z28" s="17">
        <v>0</v>
      </c>
      <c r="AA28" s="17">
        <v>2</v>
      </c>
      <c r="AB28" s="17">
        <f t="shared" si="5"/>
        <v>5</v>
      </c>
      <c r="AC28" s="17">
        <f t="shared" si="0"/>
        <v>2.5</v>
      </c>
      <c r="AD28" s="17">
        <f t="shared" si="6"/>
        <v>17</v>
      </c>
      <c r="AE28" s="17">
        <f t="shared" si="1"/>
        <v>8.5</v>
      </c>
      <c r="AF28" s="17">
        <f t="shared" si="2"/>
        <v>-12</v>
      </c>
    </row>
    <row r="29" spans="1:32" x14ac:dyDescent="0.25">
      <c r="A29" s="1"/>
      <c r="B29" s="14">
        <v>22</v>
      </c>
      <c r="C29" s="14" t="s">
        <v>10</v>
      </c>
      <c r="D29" s="14">
        <v>3</v>
      </c>
      <c r="E29" s="124" t="s">
        <v>108</v>
      </c>
      <c r="F29" s="124">
        <v>6</v>
      </c>
      <c r="G29" s="1"/>
      <c r="H29" s="54" t="s">
        <v>180</v>
      </c>
      <c r="I29" s="35">
        <v>1</v>
      </c>
      <c r="J29" s="41">
        <v>5</v>
      </c>
      <c r="K29" s="35">
        <v>1</v>
      </c>
      <c r="L29" s="35">
        <v>7</v>
      </c>
      <c r="Y29" s="17">
        <v>2</v>
      </c>
      <c r="Z29" s="17">
        <v>0</v>
      </c>
      <c r="AA29" s="17">
        <v>2</v>
      </c>
      <c r="AB29" s="17">
        <f t="shared" si="5"/>
        <v>2</v>
      </c>
      <c r="AC29" s="17">
        <f t="shared" si="0"/>
        <v>1</v>
      </c>
      <c r="AD29" s="17">
        <f t="shared" si="6"/>
        <v>12</v>
      </c>
      <c r="AE29" s="17">
        <f t="shared" si="1"/>
        <v>6</v>
      </c>
      <c r="AF29" s="17">
        <f t="shared" si="2"/>
        <v>-10</v>
      </c>
    </row>
    <row r="30" spans="1:32" x14ac:dyDescent="0.25">
      <c r="A30" s="3"/>
      <c r="B30" s="14">
        <v>23</v>
      </c>
      <c r="C30" s="124" t="s">
        <v>104</v>
      </c>
      <c r="D30" s="124">
        <v>7</v>
      </c>
      <c r="E30" s="14" t="s">
        <v>42</v>
      </c>
      <c r="F30" s="14">
        <v>4</v>
      </c>
      <c r="G30" s="1"/>
    </row>
    <row r="31" spans="1:32" x14ac:dyDescent="0.25">
      <c r="A31" s="3"/>
      <c r="B31" s="14">
        <v>24</v>
      </c>
      <c r="C31" s="124" t="s">
        <v>250</v>
      </c>
      <c r="D31" s="124">
        <v>8</v>
      </c>
      <c r="E31" s="14" t="s">
        <v>103</v>
      </c>
      <c r="F31" s="14">
        <v>3</v>
      </c>
      <c r="G31" s="1"/>
    </row>
    <row r="32" spans="1:32" x14ac:dyDescent="0.25">
      <c r="A32" s="3"/>
      <c r="B32" s="1"/>
      <c r="C32" s="1"/>
      <c r="D32" s="1"/>
      <c r="E32" s="1"/>
      <c r="F32" s="1"/>
      <c r="G32" s="1"/>
    </row>
    <row r="33" spans="1:7" x14ac:dyDescent="0.25">
      <c r="A33" s="3"/>
      <c r="B33" s="1"/>
      <c r="C33" s="1"/>
      <c r="D33" s="1"/>
      <c r="E33" s="1"/>
      <c r="F33" s="1"/>
      <c r="G33" s="1"/>
    </row>
    <row r="34" spans="1:7" x14ac:dyDescent="0.25">
      <c r="A34" s="2"/>
      <c r="B34" s="1"/>
      <c r="C34" s="1"/>
      <c r="D34" s="1"/>
      <c r="E34" s="1"/>
      <c r="F34" s="1"/>
      <c r="G34" s="1"/>
    </row>
    <row r="35" spans="1:7" x14ac:dyDescent="0.25">
      <c r="A35" s="3" t="s">
        <v>32</v>
      </c>
      <c r="B35" s="15" t="s">
        <v>3</v>
      </c>
      <c r="C35" s="15" t="s">
        <v>99</v>
      </c>
      <c r="D35" s="15"/>
      <c r="E35" s="15" t="s">
        <v>98</v>
      </c>
      <c r="F35" s="15"/>
      <c r="G35" s="1"/>
    </row>
    <row r="36" spans="1:7" x14ac:dyDescent="0.25">
      <c r="A36" s="2" t="s">
        <v>31</v>
      </c>
      <c r="B36" s="14">
        <v>25</v>
      </c>
      <c r="C36" s="14" t="s">
        <v>185</v>
      </c>
      <c r="D36" s="14">
        <v>7</v>
      </c>
      <c r="E36" s="124" t="s">
        <v>76</v>
      </c>
      <c r="F36" s="124">
        <v>11</v>
      </c>
      <c r="G36" s="1"/>
    </row>
    <row r="37" spans="1:7" x14ac:dyDescent="0.25">
      <c r="A37" s="1" t="s">
        <v>101</v>
      </c>
      <c r="B37" s="14">
        <v>26</v>
      </c>
      <c r="C37" s="14" t="s">
        <v>153</v>
      </c>
      <c r="D37" s="14">
        <v>2</v>
      </c>
      <c r="E37" s="124" t="s">
        <v>39</v>
      </c>
      <c r="F37" s="124">
        <v>4</v>
      </c>
      <c r="G37" s="1"/>
    </row>
    <row r="38" spans="1:7" x14ac:dyDescent="0.25">
      <c r="A38" s="1"/>
      <c r="B38" s="14">
        <v>27</v>
      </c>
      <c r="C38" s="14" t="s">
        <v>43</v>
      </c>
      <c r="D38" s="14">
        <v>5</v>
      </c>
      <c r="E38" s="124" t="s">
        <v>12</v>
      </c>
      <c r="F38" s="124">
        <v>8</v>
      </c>
      <c r="G38" s="1"/>
    </row>
    <row r="39" spans="1:7" x14ac:dyDescent="0.25">
      <c r="A39" s="1"/>
      <c r="B39" s="14">
        <v>28</v>
      </c>
      <c r="C39" s="124" t="s">
        <v>58</v>
      </c>
      <c r="D39" s="124">
        <v>7</v>
      </c>
      <c r="E39" s="14" t="s">
        <v>102</v>
      </c>
      <c r="F39" s="14">
        <v>1</v>
      </c>
      <c r="G39" s="1"/>
    </row>
    <row r="40" spans="1:7" x14ac:dyDescent="0.25">
      <c r="A40" s="1"/>
      <c r="B40" s="14">
        <v>29</v>
      </c>
      <c r="C40" s="14" t="s">
        <v>71</v>
      </c>
      <c r="D40" s="14">
        <v>2</v>
      </c>
      <c r="E40" s="124" t="s">
        <v>109</v>
      </c>
      <c r="F40" s="124">
        <v>6</v>
      </c>
      <c r="G40" s="1"/>
    </row>
    <row r="41" spans="1:7" x14ac:dyDescent="0.25">
      <c r="A41" s="1"/>
      <c r="B41" s="14">
        <v>30</v>
      </c>
      <c r="C41" s="124" t="s">
        <v>42</v>
      </c>
      <c r="D41" s="124">
        <v>5</v>
      </c>
      <c r="E41" s="14" t="s">
        <v>103</v>
      </c>
      <c r="F41" s="14">
        <v>3</v>
      </c>
      <c r="G41" s="1"/>
    </row>
    <row r="42" spans="1:7" x14ac:dyDescent="0.25">
      <c r="A42" s="1"/>
      <c r="B42" s="14">
        <v>31</v>
      </c>
      <c r="C42" s="14" t="s">
        <v>105</v>
      </c>
      <c r="D42" s="14">
        <v>3</v>
      </c>
      <c r="E42" s="124" t="s">
        <v>106</v>
      </c>
      <c r="F42" s="124">
        <v>6</v>
      </c>
      <c r="G42" s="1"/>
    </row>
    <row r="43" spans="1:7" x14ac:dyDescent="0.25">
      <c r="A43" s="1"/>
      <c r="B43" s="14">
        <v>32</v>
      </c>
      <c r="C43" s="14" t="s">
        <v>40</v>
      </c>
      <c r="D43" s="14">
        <v>1</v>
      </c>
      <c r="E43" s="124" t="s">
        <v>108</v>
      </c>
      <c r="F43" s="124">
        <v>5</v>
      </c>
      <c r="G43" s="1"/>
    </row>
    <row r="44" spans="1:7" x14ac:dyDescent="0.25">
      <c r="A44" s="1"/>
      <c r="B44" s="14">
        <v>33</v>
      </c>
      <c r="C44" s="14" t="s">
        <v>104</v>
      </c>
      <c r="D44" s="14">
        <v>2</v>
      </c>
      <c r="E44" s="124" t="s">
        <v>250</v>
      </c>
      <c r="F44" s="124">
        <v>12</v>
      </c>
      <c r="G44" s="1"/>
    </row>
    <row r="45" spans="1:7" x14ac:dyDescent="0.25">
      <c r="A45" s="1"/>
      <c r="B45" s="1"/>
      <c r="C45" s="1"/>
      <c r="D45" s="1"/>
      <c r="E45" s="1"/>
      <c r="F45" s="1"/>
      <c r="G45" s="1"/>
    </row>
    <row r="46" spans="1:7" x14ac:dyDescent="0.25">
      <c r="A46" s="1"/>
      <c r="B46" s="1"/>
      <c r="C46" s="1"/>
      <c r="D46" s="1"/>
      <c r="E46" s="1"/>
      <c r="F46" s="1"/>
      <c r="G46" s="1"/>
    </row>
    <row r="47" spans="1:7" x14ac:dyDescent="0.25">
      <c r="A47" s="3" t="s">
        <v>34</v>
      </c>
      <c r="B47" s="15" t="s">
        <v>3</v>
      </c>
      <c r="C47" s="15" t="s">
        <v>99</v>
      </c>
      <c r="D47" s="15"/>
      <c r="E47" s="15" t="s">
        <v>98</v>
      </c>
      <c r="F47" s="15"/>
      <c r="G47" s="1"/>
    </row>
    <row r="48" spans="1:7" x14ac:dyDescent="0.25">
      <c r="A48" s="1" t="s">
        <v>31</v>
      </c>
      <c r="B48" s="14">
        <v>34</v>
      </c>
      <c r="C48" s="124" t="s">
        <v>39</v>
      </c>
      <c r="D48" s="124">
        <v>6</v>
      </c>
      <c r="E48" s="14" t="s">
        <v>12</v>
      </c>
      <c r="F48" s="14">
        <v>2</v>
      </c>
      <c r="G48" s="1"/>
    </row>
    <row r="49" spans="1:7" x14ac:dyDescent="0.25">
      <c r="A49" s="1" t="s">
        <v>76</v>
      </c>
      <c r="B49" s="14">
        <v>35</v>
      </c>
      <c r="C49" s="124" t="s">
        <v>58</v>
      </c>
      <c r="D49" s="124">
        <v>6</v>
      </c>
      <c r="E49" s="14" t="s">
        <v>109</v>
      </c>
      <c r="F49" s="14">
        <v>3</v>
      </c>
      <c r="G49" s="1"/>
    </row>
    <row r="50" spans="1:7" x14ac:dyDescent="0.25">
      <c r="A50" s="1"/>
      <c r="B50" s="14">
        <v>36</v>
      </c>
      <c r="C50" s="124" t="s">
        <v>42</v>
      </c>
      <c r="D50" s="124">
        <v>8</v>
      </c>
      <c r="E50" s="14" t="s">
        <v>105</v>
      </c>
      <c r="F50" s="14">
        <v>5</v>
      </c>
      <c r="G50" s="1"/>
    </row>
    <row r="51" spans="1:7" x14ac:dyDescent="0.25">
      <c r="A51" s="3"/>
      <c r="B51" s="14">
        <v>37</v>
      </c>
      <c r="C51" s="14" t="s">
        <v>40</v>
      </c>
      <c r="D51" s="14">
        <v>2</v>
      </c>
      <c r="E51" s="124" t="s">
        <v>104</v>
      </c>
      <c r="F51" s="124">
        <v>6</v>
      </c>
      <c r="G51" s="1"/>
    </row>
    <row r="52" spans="1:7" x14ac:dyDescent="0.25">
      <c r="A52" s="4"/>
      <c r="B52" s="14">
        <v>38</v>
      </c>
      <c r="C52" s="14" t="s">
        <v>101</v>
      </c>
      <c r="D52" s="14">
        <v>1</v>
      </c>
      <c r="E52" s="124" t="s">
        <v>106</v>
      </c>
      <c r="F52" s="124">
        <v>7</v>
      </c>
      <c r="G52" s="1"/>
    </row>
    <row r="53" spans="1:7" x14ac:dyDescent="0.25">
      <c r="A53" s="4"/>
      <c r="B53" s="14">
        <v>39</v>
      </c>
      <c r="C53" s="124" t="s">
        <v>108</v>
      </c>
      <c r="D53" s="124">
        <v>3</v>
      </c>
      <c r="E53" s="14" t="s">
        <v>250</v>
      </c>
      <c r="F53" s="14">
        <v>1</v>
      </c>
      <c r="G53" s="1"/>
    </row>
    <row r="54" spans="1:7" x14ac:dyDescent="0.25">
      <c r="A54" s="1"/>
      <c r="B54" s="1"/>
      <c r="C54" s="1"/>
      <c r="D54" s="1"/>
      <c r="E54" s="1"/>
      <c r="F54" s="1"/>
      <c r="G54" s="1"/>
    </row>
    <row r="55" spans="1:7" x14ac:dyDescent="0.25">
      <c r="A55" s="1"/>
      <c r="B55" s="1"/>
      <c r="C55" s="1"/>
      <c r="D55" s="1"/>
      <c r="E55" s="1"/>
      <c r="F55" s="1"/>
      <c r="G55" s="1"/>
    </row>
    <row r="56" spans="1:7" x14ac:dyDescent="0.25">
      <c r="A56" s="3" t="s">
        <v>35</v>
      </c>
      <c r="B56" s="15" t="s">
        <v>3</v>
      </c>
      <c r="C56" s="15" t="s">
        <v>99</v>
      </c>
      <c r="D56" s="15"/>
      <c r="E56" s="15" t="s">
        <v>98</v>
      </c>
      <c r="F56" s="15"/>
      <c r="G56" s="1"/>
    </row>
    <row r="57" spans="1:7" x14ac:dyDescent="0.25">
      <c r="A57" s="2" t="s">
        <v>31</v>
      </c>
      <c r="B57" s="14">
        <v>40</v>
      </c>
      <c r="C57" s="124" t="s">
        <v>76</v>
      </c>
      <c r="D57" s="124">
        <v>4</v>
      </c>
      <c r="E57" s="14" t="s">
        <v>58</v>
      </c>
      <c r="F57" s="14">
        <v>3</v>
      </c>
      <c r="G57" s="1"/>
    </row>
    <row r="58" spans="1:7" x14ac:dyDescent="0.25">
      <c r="A58" s="1" t="s">
        <v>39</v>
      </c>
      <c r="B58" s="14">
        <v>41</v>
      </c>
      <c r="C58" s="14" t="s">
        <v>42</v>
      </c>
      <c r="D58" s="14">
        <v>5</v>
      </c>
      <c r="E58" s="124" t="s">
        <v>104</v>
      </c>
      <c r="F58" s="124">
        <v>10</v>
      </c>
      <c r="G58" s="1"/>
    </row>
    <row r="59" spans="1:7" x14ac:dyDescent="0.25">
      <c r="A59" s="1"/>
      <c r="B59" s="14">
        <v>42</v>
      </c>
      <c r="C59" s="124" t="s">
        <v>101</v>
      </c>
      <c r="D59" s="124">
        <v>5</v>
      </c>
      <c r="E59" s="14" t="s">
        <v>250</v>
      </c>
      <c r="F59" s="14">
        <v>1</v>
      </c>
      <c r="G59" s="1"/>
    </row>
    <row r="60" spans="1:7" x14ac:dyDescent="0.25">
      <c r="A60" s="1"/>
      <c r="B60" s="14">
        <v>43</v>
      </c>
      <c r="C60" s="124" t="s">
        <v>106</v>
      </c>
      <c r="D60" s="124">
        <v>8</v>
      </c>
      <c r="E60" s="14" t="s">
        <v>108</v>
      </c>
      <c r="F60" s="14">
        <v>6</v>
      </c>
      <c r="G60" s="1"/>
    </row>
    <row r="61" spans="1:7" x14ac:dyDescent="0.25">
      <c r="A61" s="1"/>
      <c r="B61" s="1"/>
      <c r="C61" s="1"/>
      <c r="D61" s="1"/>
      <c r="E61" s="1"/>
      <c r="F61" s="1"/>
      <c r="G61" s="1"/>
    </row>
    <row r="62" spans="1:7" x14ac:dyDescent="0.25">
      <c r="A62" s="1"/>
      <c r="B62" s="1"/>
      <c r="C62" s="1"/>
      <c r="D62" s="1"/>
      <c r="E62" s="1"/>
      <c r="F62" s="1"/>
      <c r="G62" s="1"/>
    </row>
    <row r="63" spans="1:7" x14ac:dyDescent="0.25">
      <c r="A63" s="3" t="s">
        <v>37</v>
      </c>
      <c r="B63" s="15" t="s">
        <v>3</v>
      </c>
      <c r="C63" s="15" t="s">
        <v>99</v>
      </c>
      <c r="D63" s="15"/>
      <c r="E63" s="15" t="s">
        <v>98</v>
      </c>
      <c r="F63" s="15"/>
      <c r="G63" s="1"/>
    </row>
    <row r="64" spans="1:7" x14ac:dyDescent="0.25">
      <c r="A64" s="1"/>
      <c r="B64" s="14">
        <v>44</v>
      </c>
      <c r="C64" s="14" t="s">
        <v>108</v>
      </c>
      <c r="D64" s="14">
        <v>3</v>
      </c>
      <c r="E64" s="124" t="s">
        <v>101</v>
      </c>
      <c r="F64" s="124">
        <v>10</v>
      </c>
      <c r="G64" s="1"/>
    </row>
    <row r="65" spans="1:7" x14ac:dyDescent="0.25">
      <c r="A65" s="1"/>
      <c r="B65" s="14">
        <v>45</v>
      </c>
      <c r="C65" s="14" t="s">
        <v>106</v>
      </c>
      <c r="D65" s="14">
        <v>3</v>
      </c>
      <c r="E65" s="124" t="s">
        <v>76</v>
      </c>
      <c r="F65" s="124">
        <v>10</v>
      </c>
      <c r="G65" s="1"/>
    </row>
    <row r="66" spans="1:7" x14ac:dyDescent="0.25">
      <c r="A66" s="1"/>
      <c r="B66" s="14">
        <v>46</v>
      </c>
      <c r="C66" s="124" t="s">
        <v>104</v>
      </c>
      <c r="D66" s="124">
        <v>10</v>
      </c>
      <c r="E66" s="14" t="s">
        <v>39</v>
      </c>
      <c r="F66" s="14">
        <v>0</v>
      </c>
      <c r="G66" s="1"/>
    </row>
    <row r="67" spans="1:7" x14ac:dyDescent="0.25">
      <c r="A67" s="1"/>
      <c r="B67" s="1"/>
      <c r="C67" s="1"/>
      <c r="D67" s="1"/>
      <c r="E67" s="1"/>
      <c r="F67" s="1"/>
      <c r="G67" s="1"/>
    </row>
    <row r="68" spans="1:7" x14ac:dyDescent="0.25">
      <c r="A68" s="1"/>
      <c r="B68" s="1"/>
      <c r="C68" s="1"/>
      <c r="D68" s="1"/>
      <c r="E68" s="1"/>
      <c r="F68" s="1"/>
      <c r="G68" s="1"/>
    </row>
    <row r="69" spans="1:7" x14ac:dyDescent="0.25">
      <c r="A69" s="3" t="s">
        <v>41</v>
      </c>
      <c r="B69" s="15" t="s">
        <v>3</v>
      </c>
      <c r="C69" s="15" t="s">
        <v>99</v>
      </c>
      <c r="D69" s="15"/>
      <c r="E69" s="15" t="s">
        <v>98</v>
      </c>
      <c r="F69" s="15"/>
      <c r="G69" s="1"/>
    </row>
    <row r="70" spans="1:7" x14ac:dyDescent="0.25">
      <c r="A70" s="1"/>
      <c r="B70" s="14">
        <v>47</v>
      </c>
      <c r="C70" s="14" t="s">
        <v>106</v>
      </c>
      <c r="D70" s="14">
        <v>1</v>
      </c>
      <c r="E70" s="124" t="s">
        <v>104</v>
      </c>
      <c r="F70" s="124">
        <v>4</v>
      </c>
      <c r="G70" s="1"/>
    </row>
    <row r="71" spans="1:7" x14ac:dyDescent="0.25">
      <c r="A71" s="1"/>
      <c r="B71" s="14">
        <v>48</v>
      </c>
      <c r="C71" s="14" t="s">
        <v>101</v>
      </c>
      <c r="D71" s="14">
        <v>3</v>
      </c>
      <c r="E71" s="124" t="s">
        <v>76</v>
      </c>
      <c r="F71" s="124">
        <v>4</v>
      </c>
      <c r="G71" s="1"/>
    </row>
    <row r="72" spans="1:7" x14ac:dyDescent="0.25">
      <c r="A72" s="1"/>
      <c r="B72" s="1"/>
      <c r="C72" s="1"/>
      <c r="D72" s="1"/>
      <c r="E72" s="1"/>
      <c r="F72" s="1"/>
      <c r="G72" s="1"/>
    </row>
    <row r="73" spans="1:7" x14ac:dyDescent="0.25">
      <c r="A73" s="1"/>
      <c r="B73" s="1"/>
      <c r="C73" s="1"/>
      <c r="D73" s="1"/>
      <c r="E73" s="1"/>
      <c r="F73" s="1"/>
      <c r="G73" s="1"/>
    </row>
    <row r="74" spans="1:7" x14ac:dyDescent="0.25">
      <c r="A74" s="3" t="s">
        <v>77</v>
      </c>
      <c r="B74" s="15" t="s">
        <v>3</v>
      </c>
      <c r="C74" s="15" t="s">
        <v>99</v>
      </c>
      <c r="D74" s="15"/>
      <c r="E74" s="15" t="s">
        <v>98</v>
      </c>
      <c r="F74" s="15"/>
      <c r="G74" s="1"/>
    </row>
    <row r="75" spans="1:7" x14ac:dyDescent="0.25">
      <c r="A75" s="1"/>
      <c r="B75" s="14">
        <v>44</v>
      </c>
      <c r="C75" s="14" t="s">
        <v>76</v>
      </c>
      <c r="D75" s="14">
        <v>2</v>
      </c>
      <c r="E75" s="124" t="s">
        <v>104</v>
      </c>
      <c r="F75" s="124">
        <v>3</v>
      </c>
      <c r="G75" s="1"/>
    </row>
    <row r="76" spans="1:7" x14ac:dyDescent="0.25">
      <c r="A76" s="1"/>
      <c r="B76" s="1"/>
      <c r="C76" s="1"/>
      <c r="D76" s="1"/>
      <c r="E76" s="1"/>
      <c r="F76" s="1"/>
      <c r="G76" s="1"/>
    </row>
    <row r="77" spans="1:7" ht="18.75" x14ac:dyDescent="0.3">
      <c r="B77" s="26" t="s">
        <v>197</v>
      </c>
    </row>
    <row r="78" spans="1:7" ht="18.75" x14ac:dyDescent="0.3">
      <c r="B78" s="26"/>
    </row>
  </sheetData>
  <pageMargins left="0.7" right="0.7" top="0.75" bottom="0.75" header="0.3" footer="0.3"/>
  <pageSetup orientation="portrait"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B3852-3E55-4B04-BE94-681E771359E0}">
  <dimension ref="A2:AI75"/>
  <sheetViews>
    <sheetView showGridLines="0" topLeftCell="A45" workbookViewId="0">
      <selection activeCell="H39" sqref="H39"/>
    </sheetView>
  </sheetViews>
  <sheetFormatPr defaultRowHeight="15" x14ac:dyDescent="0.25"/>
  <cols>
    <col min="1" max="1" width="13.28515625" customWidth="1"/>
    <col min="3" max="3" width="28.140625" customWidth="1"/>
    <col min="4" max="4" width="5.5703125" customWidth="1"/>
    <col min="5" max="5" width="28.85546875" customWidth="1"/>
    <col min="6" max="6" width="6.140625" customWidth="1"/>
    <col min="7" max="7" width="4.7109375" customWidth="1"/>
    <col min="8" max="8" width="29.140625" customWidth="1"/>
    <col min="9" max="26" width="3.7109375" customWidth="1"/>
    <col min="27" max="27" width="7.140625" bestFit="1" customWidth="1"/>
    <col min="28" max="28" width="5.28515625" bestFit="1" customWidth="1"/>
    <col min="29" max="29" width="4.7109375" customWidth="1"/>
    <col min="30" max="30" width="3.140625" bestFit="1" customWidth="1"/>
    <col min="31" max="31" width="6.85546875" bestFit="1" customWidth="1"/>
    <col min="32" max="32" width="3.42578125" bestFit="1" customWidth="1"/>
    <col min="33" max="33" width="7.140625" bestFit="1" customWidth="1"/>
    <col min="34" max="34" width="8.140625" bestFit="1" customWidth="1"/>
  </cols>
  <sheetData>
    <row r="2" spans="1:35" ht="18.75" x14ac:dyDescent="0.3">
      <c r="A2" s="1"/>
      <c r="B2" s="1"/>
      <c r="C2" s="1"/>
      <c r="D2" s="10" t="s">
        <v>497</v>
      </c>
      <c r="F2" s="1"/>
      <c r="G2" s="1"/>
      <c r="H2" s="1"/>
      <c r="I2" s="1"/>
      <c r="R2" s="19"/>
      <c r="S2" s="17"/>
      <c r="T2" s="19"/>
      <c r="U2" s="1"/>
    </row>
    <row r="3" spans="1:35" x14ac:dyDescent="0.25">
      <c r="A3" s="1"/>
      <c r="B3" s="1"/>
      <c r="C3" s="1"/>
      <c r="D3" s="1"/>
      <c r="E3" s="1"/>
      <c r="F3" s="1"/>
      <c r="G3" s="1"/>
      <c r="H3" s="1"/>
      <c r="I3" s="1"/>
      <c r="J3" s="1"/>
      <c r="K3" s="1"/>
      <c r="L3" s="1"/>
      <c r="M3" s="1"/>
      <c r="N3" s="1"/>
    </row>
    <row r="4" spans="1:35" x14ac:dyDescent="0.25">
      <c r="A4" s="3" t="s">
        <v>28</v>
      </c>
      <c r="B4" s="15" t="s">
        <v>3</v>
      </c>
      <c r="C4" s="15" t="s">
        <v>99</v>
      </c>
      <c r="D4" s="15"/>
      <c r="E4" s="15" t="s">
        <v>98</v>
      </c>
      <c r="F4" s="15"/>
      <c r="G4" s="1"/>
      <c r="AA4" s="53" t="s">
        <v>244</v>
      </c>
      <c r="AB4" s="18" t="s">
        <v>115</v>
      </c>
      <c r="AC4" s="18" t="s">
        <v>112</v>
      </c>
      <c r="AD4" s="18" t="s">
        <v>113</v>
      </c>
      <c r="AE4" s="20" t="s">
        <v>117</v>
      </c>
      <c r="AF4" s="18" t="s">
        <v>114</v>
      </c>
      <c r="AG4" s="20" t="s">
        <v>116</v>
      </c>
      <c r="AH4" s="18" t="s">
        <v>118</v>
      </c>
    </row>
    <row r="5" spans="1:35" x14ac:dyDescent="0.25">
      <c r="A5" s="4" t="s">
        <v>151</v>
      </c>
      <c r="B5" s="14">
        <v>1</v>
      </c>
      <c r="C5" s="124" t="s">
        <v>125</v>
      </c>
      <c r="D5" s="124">
        <v>5</v>
      </c>
      <c r="E5" s="14" t="s">
        <v>126</v>
      </c>
      <c r="F5" s="14">
        <v>4</v>
      </c>
      <c r="G5" s="1"/>
      <c r="H5" s="54" t="s">
        <v>124</v>
      </c>
      <c r="I5" s="30">
        <v>10</v>
      </c>
      <c r="J5" s="39">
        <v>0</v>
      </c>
      <c r="K5" s="30">
        <v>7</v>
      </c>
      <c r="L5" s="39">
        <v>2</v>
      </c>
      <c r="M5" s="30">
        <v>9</v>
      </c>
      <c r="N5" s="39">
        <v>5</v>
      </c>
      <c r="O5" s="30">
        <v>2</v>
      </c>
      <c r="P5" s="39">
        <v>1</v>
      </c>
      <c r="Q5" s="30">
        <v>4</v>
      </c>
      <c r="R5" s="39">
        <v>0</v>
      </c>
      <c r="S5" s="32" t="s">
        <v>242</v>
      </c>
      <c r="T5" s="55"/>
      <c r="U5" s="35">
        <v>0</v>
      </c>
      <c r="V5" s="41">
        <v>3</v>
      </c>
      <c r="W5" s="32" t="s">
        <v>242</v>
      </c>
      <c r="X5" s="55"/>
      <c r="Y5" s="30">
        <v>7</v>
      </c>
      <c r="Z5" s="30">
        <v>1</v>
      </c>
      <c r="AA5" s="17">
        <v>7</v>
      </c>
      <c r="AB5" s="17">
        <v>6</v>
      </c>
      <c r="AC5" s="17">
        <v>1</v>
      </c>
      <c r="AD5" s="17">
        <f>I5+K5+M5+O5+Q5+U5+Y5</f>
        <v>39</v>
      </c>
      <c r="AE5" s="19">
        <f t="shared" ref="AE5:AE10" si="0">AD5/AA5</f>
        <v>5.5714285714285712</v>
      </c>
      <c r="AF5" s="17">
        <f>J5+L5+N5+P5+R5+V5+Z5</f>
        <v>12</v>
      </c>
      <c r="AG5" s="19">
        <f t="shared" ref="AG5:AG10" si="1">AF5/AA5</f>
        <v>1.7142857142857142</v>
      </c>
      <c r="AH5" s="17">
        <f>AD5-AF5</f>
        <v>27</v>
      </c>
    </row>
    <row r="6" spans="1:35" x14ac:dyDescent="0.25">
      <c r="A6" s="1"/>
      <c r="B6" s="14">
        <v>2</v>
      </c>
      <c r="C6" s="124" t="s">
        <v>128</v>
      </c>
      <c r="D6" s="124">
        <v>4</v>
      </c>
      <c r="E6" s="14" t="s">
        <v>129</v>
      </c>
      <c r="F6" s="14">
        <v>0</v>
      </c>
      <c r="G6" s="1"/>
      <c r="H6" s="54" t="s">
        <v>127</v>
      </c>
      <c r="I6" s="30">
        <v>3</v>
      </c>
      <c r="J6" s="39">
        <v>0</v>
      </c>
      <c r="K6" s="30">
        <v>7</v>
      </c>
      <c r="L6" s="39">
        <v>1</v>
      </c>
      <c r="M6" s="35">
        <v>5</v>
      </c>
      <c r="N6" s="41">
        <v>9</v>
      </c>
      <c r="O6" s="32" t="s">
        <v>242</v>
      </c>
      <c r="P6" s="55"/>
      <c r="Q6" s="30">
        <v>7</v>
      </c>
      <c r="R6" s="39">
        <v>1</v>
      </c>
      <c r="S6" s="30">
        <v>6</v>
      </c>
      <c r="T6" s="39">
        <v>2</v>
      </c>
      <c r="U6" s="30">
        <v>3</v>
      </c>
      <c r="V6" s="39">
        <v>0</v>
      </c>
      <c r="W6" s="30">
        <v>5</v>
      </c>
      <c r="X6" s="30">
        <v>4</v>
      </c>
      <c r="Y6" s="35">
        <v>1</v>
      </c>
      <c r="Z6" s="35">
        <v>7</v>
      </c>
      <c r="AA6" s="17">
        <v>8</v>
      </c>
      <c r="AB6" s="17">
        <v>6</v>
      </c>
      <c r="AC6" s="17">
        <v>2</v>
      </c>
      <c r="AD6" s="17">
        <f>I6+K6+M6+Q6+S6+U6+W6+Y6</f>
        <v>37</v>
      </c>
      <c r="AE6" s="19">
        <f t="shared" si="0"/>
        <v>4.625</v>
      </c>
      <c r="AF6" s="17">
        <f>J6+L6+N6+R6+T6+V6+X6+Z6</f>
        <v>24</v>
      </c>
      <c r="AG6" s="17">
        <f t="shared" si="1"/>
        <v>3</v>
      </c>
      <c r="AH6" s="17">
        <f t="shared" ref="AH6:AH15" si="2">AD6-AF6</f>
        <v>13</v>
      </c>
    </row>
    <row r="7" spans="1:35" x14ac:dyDescent="0.25">
      <c r="A7" s="1"/>
      <c r="B7" s="14">
        <v>3</v>
      </c>
      <c r="C7" s="14" t="s">
        <v>131</v>
      </c>
      <c r="D7" s="14">
        <v>7</v>
      </c>
      <c r="E7" s="124" t="s">
        <v>132</v>
      </c>
      <c r="F7" s="124">
        <v>15</v>
      </c>
      <c r="G7" s="1"/>
      <c r="H7" s="54" t="s">
        <v>130</v>
      </c>
      <c r="I7" s="30">
        <v>13</v>
      </c>
      <c r="J7" s="39">
        <v>5</v>
      </c>
      <c r="K7" s="35">
        <v>2</v>
      </c>
      <c r="L7" s="41">
        <v>7</v>
      </c>
      <c r="M7" s="30">
        <v>8</v>
      </c>
      <c r="N7" s="39">
        <v>2</v>
      </c>
      <c r="O7" s="30">
        <v>8</v>
      </c>
      <c r="P7" s="39">
        <v>2</v>
      </c>
      <c r="Q7" s="30">
        <v>7</v>
      </c>
      <c r="R7" s="39">
        <v>3</v>
      </c>
      <c r="S7" s="30">
        <v>4</v>
      </c>
      <c r="T7" s="39">
        <v>3</v>
      </c>
      <c r="U7" s="32" t="s">
        <v>242</v>
      </c>
      <c r="V7" s="55"/>
      <c r="W7" s="35">
        <v>4</v>
      </c>
      <c r="X7" s="35">
        <v>5</v>
      </c>
      <c r="Y7" s="1"/>
      <c r="Z7" s="1"/>
      <c r="AA7" s="17">
        <v>7</v>
      </c>
      <c r="AB7" s="17">
        <v>5</v>
      </c>
      <c r="AC7" s="17">
        <v>2</v>
      </c>
      <c r="AD7" s="17">
        <f>I7+K7+M7+O7+Q7+S7+W7</f>
        <v>46</v>
      </c>
      <c r="AE7" s="19">
        <f t="shared" si="0"/>
        <v>6.5714285714285712</v>
      </c>
      <c r="AF7" s="17">
        <f>J7+L7+N7+P7+R7+T7+X7</f>
        <v>27</v>
      </c>
      <c r="AG7" s="19">
        <f t="shared" si="1"/>
        <v>3.8571428571428572</v>
      </c>
      <c r="AH7" s="17">
        <f t="shared" si="2"/>
        <v>19</v>
      </c>
    </row>
    <row r="8" spans="1:35" x14ac:dyDescent="0.25">
      <c r="A8" s="1"/>
      <c r="B8" s="14">
        <v>4</v>
      </c>
      <c r="C8" s="124" t="s">
        <v>127</v>
      </c>
      <c r="D8" s="124">
        <v>3</v>
      </c>
      <c r="E8" s="14" t="s">
        <v>443</v>
      </c>
      <c r="F8" s="14">
        <v>0</v>
      </c>
      <c r="G8" s="1"/>
      <c r="H8" s="54" t="s">
        <v>329</v>
      </c>
      <c r="I8" s="35">
        <v>11</v>
      </c>
      <c r="J8" s="41">
        <v>14</v>
      </c>
      <c r="K8" s="30">
        <v>7</v>
      </c>
      <c r="L8" s="39">
        <v>1</v>
      </c>
      <c r="M8" s="30">
        <v>9</v>
      </c>
      <c r="N8" s="39">
        <v>1</v>
      </c>
      <c r="O8" s="30">
        <v>5</v>
      </c>
      <c r="P8" s="39">
        <v>4</v>
      </c>
      <c r="Q8" s="30">
        <v>6</v>
      </c>
      <c r="R8" s="39">
        <v>3</v>
      </c>
      <c r="S8" s="35">
        <v>3</v>
      </c>
      <c r="T8" s="35">
        <v>4</v>
      </c>
      <c r="U8" s="1"/>
      <c r="V8" s="1"/>
      <c r="W8" s="1"/>
      <c r="X8" s="1"/>
      <c r="Y8" s="1"/>
      <c r="Z8" s="1"/>
      <c r="AA8" s="17">
        <v>6</v>
      </c>
      <c r="AB8" s="17">
        <v>4</v>
      </c>
      <c r="AC8" s="17">
        <v>2</v>
      </c>
      <c r="AD8" s="17">
        <f>I8+K8+M8+O8+Q8+S8</f>
        <v>41</v>
      </c>
      <c r="AE8" s="19">
        <f t="shared" si="0"/>
        <v>6.833333333333333</v>
      </c>
      <c r="AF8" s="17">
        <f>J8+L8+N8+P8+R8+T8</f>
        <v>27</v>
      </c>
      <c r="AG8" s="17">
        <f t="shared" si="1"/>
        <v>4.5</v>
      </c>
      <c r="AH8" s="17">
        <f t="shared" si="2"/>
        <v>14</v>
      </c>
    </row>
    <row r="9" spans="1:35" x14ac:dyDescent="0.25">
      <c r="A9" s="1"/>
      <c r="B9" s="14">
        <v>5</v>
      </c>
      <c r="C9" s="124" t="s">
        <v>135</v>
      </c>
      <c r="D9" s="124">
        <v>2</v>
      </c>
      <c r="E9" s="14" t="s">
        <v>136</v>
      </c>
      <c r="F9" s="14">
        <v>1</v>
      </c>
      <c r="G9" s="1"/>
      <c r="H9" s="54" t="s">
        <v>132</v>
      </c>
      <c r="I9" s="30">
        <v>15</v>
      </c>
      <c r="J9" s="39">
        <v>7</v>
      </c>
      <c r="K9" s="30">
        <v>4</v>
      </c>
      <c r="L9" s="39">
        <v>3</v>
      </c>
      <c r="M9" s="30">
        <v>8</v>
      </c>
      <c r="N9" s="39">
        <v>3</v>
      </c>
      <c r="O9" s="32" t="s">
        <v>242</v>
      </c>
      <c r="P9" s="55"/>
      <c r="Q9" s="35">
        <v>0</v>
      </c>
      <c r="R9" s="41">
        <v>4</v>
      </c>
      <c r="S9" s="35">
        <v>2</v>
      </c>
      <c r="T9" s="35">
        <v>6</v>
      </c>
      <c r="U9" s="1"/>
      <c r="V9" s="1"/>
      <c r="W9" s="1"/>
      <c r="X9" s="1"/>
      <c r="Y9" s="1"/>
      <c r="Z9" s="1"/>
      <c r="AA9" s="17">
        <v>5</v>
      </c>
      <c r="AB9" s="17">
        <v>3</v>
      </c>
      <c r="AC9" s="17">
        <v>2</v>
      </c>
      <c r="AD9" s="17">
        <f>I9+K9+M9+Q9+S9</f>
        <v>29</v>
      </c>
      <c r="AE9" s="17">
        <f t="shared" si="0"/>
        <v>5.8</v>
      </c>
      <c r="AF9" s="17">
        <f>J9+L9+N9+R9+T9</f>
        <v>23</v>
      </c>
      <c r="AG9" s="17">
        <f t="shared" si="1"/>
        <v>4.5999999999999996</v>
      </c>
      <c r="AH9" s="17">
        <f>AD9-AF9</f>
        <v>6</v>
      </c>
    </row>
    <row r="10" spans="1:35" x14ac:dyDescent="0.25">
      <c r="A10" s="1"/>
      <c r="B10" s="14">
        <v>6</v>
      </c>
      <c r="C10" s="14" t="s">
        <v>137</v>
      </c>
      <c r="D10" s="14">
        <v>0</v>
      </c>
      <c r="E10" s="124" t="s">
        <v>124</v>
      </c>
      <c r="F10" s="124">
        <v>10</v>
      </c>
      <c r="G10" s="1"/>
      <c r="H10" s="54" t="s">
        <v>134</v>
      </c>
      <c r="I10" s="30">
        <v>7</v>
      </c>
      <c r="J10" s="39">
        <v>0</v>
      </c>
      <c r="K10" s="30">
        <v>10</v>
      </c>
      <c r="L10" s="39">
        <v>3</v>
      </c>
      <c r="M10" s="30">
        <v>7</v>
      </c>
      <c r="N10" s="39">
        <v>3</v>
      </c>
      <c r="O10" s="35">
        <v>1</v>
      </c>
      <c r="P10" s="41">
        <v>2</v>
      </c>
      <c r="Q10" s="35">
        <v>1</v>
      </c>
      <c r="R10" s="35">
        <v>7</v>
      </c>
      <c r="S10" s="17"/>
      <c r="T10" s="17"/>
      <c r="U10" s="1"/>
      <c r="V10" s="1"/>
      <c r="W10" s="1"/>
      <c r="X10" s="1"/>
      <c r="Y10" s="1"/>
      <c r="Z10" s="1"/>
      <c r="AA10" s="17">
        <v>5</v>
      </c>
      <c r="AB10" s="17">
        <v>3</v>
      </c>
      <c r="AC10" s="17">
        <v>2</v>
      </c>
      <c r="AD10" s="17">
        <f>I10+K10+M10+O10+Q10</f>
        <v>26</v>
      </c>
      <c r="AE10" s="17">
        <f t="shared" si="0"/>
        <v>5.2</v>
      </c>
      <c r="AF10" s="17">
        <f>J10+L10+N10+P10+R10</f>
        <v>15</v>
      </c>
      <c r="AG10" s="17">
        <f t="shared" si="1"/>
        <v>3</v>
      </c>
      <c r="AH10" s="17">
        <f t="shared" si="2"/>
        <v>11</v>
      </c>
    </row>
    <row r="11" spans="1:35" x14ac:dyDescent="0.25">
      <c r="A11" s="1"/>
      <c r="B11" s="14">
        <v>7</v>
      </c>
      <c r="C11" s="124" t="s">
        <v>130</v>
      </c>
      <c r="D11" s="124">
        <v>13</v>
      </c>
      <c r="E11" s="14" t="s">
        <v>138</v>
      </c>
      <c r="F11" s="14">
        <v>5</v>
      </c>
      <c r="G11" s="1"/>
      <c r="H11" s="54" t="s">
        <v>443</v>
      </c>
      <c r="I11" s="35">
        <v>0</v>
      </c>
      <c r="J11" s="41">
        <v>3</v>
      </c>
      <c r="K11" s="30">
        <v>3</v>
      </c>
      <c r="L11" s="39">
        <v>1</v>
      </c>
      <c r="M11" s="30">
        <v>6</v>
      </c>
      <c r="N11" s="39">
        <v>2</v>
      </c>
      <c r="O11" s="30">
        <v>6</v>
      </c>
      <c r="P11" s="39">
        <v>3</v>
      </c>
      <c r="Q11" s="35">
        <v>3</v>
      </c>
      <c r="R11" s="35">
        <v>6</v>
      </c>
      <c r="S11" s="17"/>
      <c r="T11" s="17"/>
      <c r="U11" s="1"/>
      <c r="V11" s="1"/>
      <c r="W11" s="1"/>
      <c r="X11" s="1"/>
      <c r="Y11" s="1"/>
      <c r="Z11" s="1"/>
      <c r="AA11" s="17">
        <v>5</v>
      </c>
      <c r="AB11" s="17">
        <v>3</v>
      </c>
      <c r="AC11" s="17">
        <v>2</v>
      </c>
      <c r="AD11" s="17">
        <f>I11+K11+M11+O11+Q11</f>
        <v>18</v>
      </c>
      <c r="AE11" s="17">
        <f>AD11/AA11</f>
        <v>3.6</v>
      </c>
      <c r="AF11" s="17">
        <f>J11+L11+N11+P11+R11</f>
        <v>15</v>
      </c>
      <c r="AG11" s="17">
        <f>AF11/AA11</f>
        <v>3</v>
      </c>
      <c r="AH11" s="17">
        <f t="shared" si="2"/>
        <v>3</v>
      </c>
    </row>
    <row r="12" spans="1:35" x14ac:dyDescent="0.25">
      <c r="A12" s="1"/>
      <c r="B12" s="14">
        <v>8</v>
      </c>
      <c r="C12" s="124" t="s">
        <v>140</v>
      </c>
      <c r="D12" s="124">
        <v>14</v>
      </c>
      <c r="E12" s="14" t="s">
        <v>328</v>
      </c>
      <c r="F12" s="14">
        <v>11</v>
      </c>
      <c r="G12" s="1"/>
      <c r="H12" s="54" t="s">
        <v>139</v>
      </c>
      <c r="I12" s="30">
        <v>4</v>
      </c>
      <c r="J12" s="39">
        <v>3</v>
      </c>
      <c r="K12" s="30">
        <v>5</v>
      </c>
      <c r="L12" s="39">
        <v>4</v>
      </c>
      <c r="M12" s="35">
        <v>3</v>
      </c>
      <c r="N12" s="41">
        <v>7</v>
      </c>
      <c r="O12" s="30">
        <v>12</v>
      </c>
      <c r="P12" s="39">
        <v>1</v>
      </c>
      <c r="Q12" s="35">
        <v>3</v>
      </c>
      <c r="R12" s="35">
        <v>7</v>
      </c>
      <c r="S12" s="17"/>
      <c r="T12" s="17"/>
      <c r="U12" s="1"/>
      <c r="V12" s="1"/>
      <c r="W12" s="1"/>
      <c r="X12" s="1"/>
      <c r="Y12" s="1"/>
      <c r="Z12" s="1"/>
      <c r="AA12" s="17">
        <v>5</v>
      </c>
      <c r="AB12" s="17">
        <v>3</v>
      </c>
      <c r="AC12" s="17">
        <v>2</v>
      </c>
      <c r="AD12" s="17">
        <f>I12+K12+M12+O12+Q12</f>
        <v>27</v>
      </c>
      <c r="AE12" s="17">
        <f>AD12/AA12</f>
        <v>5.4</v>
      </c>
      <c r="AF12" s="17">
        <f>J12+L12+N12+P12+R12</f>
        <v>22</v>
      </c>
      <c r="AG12" s="17">
        <f>AF12/AA12</f>
        <v>4.4000000000000004</v>
      </c>
      <c r="AH12" s="17">
        <f t="shared" si="2"/>
        <v>5</v>
      </c>
    </row>
    <row r="13" spans="1:35" x14ac:dyDescent="0.25">
      <c r="A13" s="1"/>
      <c r="B13" s="14">
        <v>9</v>
      </c>
      <c r="C13" s="14" t="s">
        <v>141</v>
      </c>
      <c r="D13" s="14">
        <v>3</v>
      </c>
      <c r="E13" s="124" t="s">
        <v>139</v>
      </c>
      <c r="F13" s="124">
        <v>4</v>
      </c>
      <c r="G13" s="1"/>
      <c r="H13" s="54" t="s">
        <v>125</v>
      </c>
      <c r="I13" s="30">
        <v>5</v>
      </c>
      <c r="J13" s="39">
        <v>4</v>
      </c>
      <c r="K13" s="35">
        <v>2</v>
      </c>
      <c r="L13" s="41">
        <v>4</v>
      </c>
      <c r="M13" s="64">
        <v>1</v>
      </c>
      <c r="N13" s="58">
        <v>0</v>
      </c>
      <c r="O13" s="35">
        <v>4</v>
      </c>
      <c r="P13" s="35">
        <v>5</v>
      </c>
      <c r="Q13" s="17"/>
      <c r="R13" s="17"/>
      <c r="S13" s="17"/>
      <c r="T13" s="17"/>
      <c r="U13" s="1"/>
      <c r="V13" s="1"/>
      <c r="W13" s="1"/>
      <c r="X13" s="1"/>
      <c r="Y13" s="1"/>
      <c r="Z13" s="1"/>
      <c r="AA13" s="17">
        <v>4</v>
      </c>
      <c r="AB13" s="17">
        <v>2</v>
      </c>
      <c r="AC13" s="17">
        <v>2</v>
      </c>
      <c r="AD13" s="17">
        <f>I13+K13+M13+O13</f>
        <v>12</v>
      </c>
      <c r="AE13" s="17">
        <f>AD13/AA13</f>
        <v>3</v>
      </c>
      <c r="AF13" s="17">
        <f>J13+L13+N13+P13</f>
        <v>13</v>
      </c>
      <c r="AG13" s="19">
        <f t="shared" ref="AG13:AG27" si="3">AF13/AA13</f>
        <v>3.25</v>
      </c>
      <c r="AH13" s="17">
        <f t="shared" si="2"/>
        <v>-1</v>
      </c>
    </row>
    <row r="14" spans="1:35" x14ac:dyDescent="0.25">
      <c r="A14" s="1"/>
      <c r="B14" s="14">
        <v>10</v>
      </c>
      <c r="C14" s="124" t="s">
        <v>142</v>
      </c>
      <c r="D14" s="124">
        <v>12</v>
      </c>
      <c r="E14" s="14" t="s">
        <v>143</v>
      </c>
      <c r="F14" s="14">
        <v>4</v>
      </c>
      <c r="G14" s="1"/>
      <c r="H14" s="54" t="s">
        <v>131</v>
      </c>
      <c r="I14" s="35">
        <v>7</v>
      </c>
      <c r="J14" s="41">
        <v>15</v>
      </c>
      <c r="K14" s="30">
        <v>18</v>
      </c>
      <c r="L14" s="39">
        <v>0</v>
      </c>
      <c r="M14" s="64">
        <v>7</v>
      </c>
      <c r="N14" s="58">
        <v>0</v>
      </c>
      <c r="O14" s="35">
        <v>3</v>
      </c>
      <c r="P14" s="35">
        <v>6</v>
      </c>
      <c r="Q14" s="17"/>
      <c r="R14" s="17"/>
      <c r="S14" s="17"/>
      <c r="T14" s="17"/>
      <c r="U14" s="1"/>
      <c r="V14" s="1"/>
      <c r="W14" s="1"/>
      <c r="X14" s="1"/>
      <c r="Y14" s="1"/>
      <c r="Z14" s="1"/>
      <c r="AA14" s="17">
        <v>4</v>
      </c>
      <c r="AB14" s="17">
        <v>2</v>
      </c>
      <c r="AC14" s="17">
        <v>2</v>
      </c>
      <c r="AD14" s="17">
        <f>I14+K14+M14+O14</f>
        <v>35</v>
      </c>
      <c r="AE14" s="19">
        <f>AD14/AA14</f>
        <v>8.75</v>
      </c>
      <c r="AF14" s="17">
        <f>J14+L14+N14+P14</f>
        <v>21</v>
      </c>
      <c r="AG14" s="19">
        <f t="shared" si="3"/>
        <v>5.25</v>
      </c>
      <c r="AH14" s="17">
        <f t="shared" si="2"/>
        <v>14</v>
      </c>
    </row>
    <row r="15" spans="1:35" x14ac:dyDescent="0.25">
      <c r="A15" s="1"/>
      <c r="B15" s="14">
        <v>11</v>
      </c>
      <c r="C15" s="124" t="s">
        <v>134</v>
      </c>
      <c r="D15" s="124">
        <v>7</v>
      </c>
      <c r="E15" s="14" t="s">
        <v>144</v>
      </c>
      <c r="F15" s="14">
        <v>0</v>
      </c>
      <c r="G15" s="1"/>
      <c r="H15" s="54" t="s">
        <v>140</v>
      </c>
      <c r="I15" s="30">
        <v>14</v>
      </c>
      <c r="J15" s="39">
        <v>11</v>
      </c>
      <c r="K15" s="35">
        <v>4</v>
      </c>
      <c r="L15" s="41">
        <v>5</v>
      </c>
      <c r="M15" s="64">
        <v>1</v>
      </c>
      <c r="N15" s="58">
        <v>0</v>
      </c>
      <c r="O15" s="35">
        <v>2</v>
      </c>
      <c r="P15" s="35">
        <v>8</v>
      </c>
      <c r="Q15" s="17"/>
      <c r="R15" s="19"/>
      <c r="S15" s="17"/>
      <c r="T15" s="19"/>
      <c r="U15" s="1"/>
      <c r="V15" s="1"/>
      <c r="W15" s="1"/>
      <c r="X15" s="1"/>
      <c r="Y15" s="1"/>
      <c r="Z15" s="1"/>
      <c r="AA15" s="17">
        <v>4</v>
      </c>
      <c r="AB15" s="17">
        <v>2</v>
      </c>
      <c r="AC15" s="17">
        <v>2</v>
      </c>
      <c r="AD15" s="17">
        <f>I15+K15+M15+O15</f>
        <v>21</v>
      </c>
      <c r="AE15" s="19">
        <f>AD15/AA15</f>
        <v>5.25</v>
      </c>
      <c r="AF15" s="17">
        <f>J15+L15+N15+P15</f>
        <v>24</v>
      </c>
      <c r="AG15" s="17">
        <f t="shared" si="3"/>
        <v>6</v>
      </c>
      <c r="AH15" s="17">
        <f t="shared" si="2"/>
        <v>-3</v>
      </c>
    </row>
    <row r="16" spans="1:35" x14ac:dyDescent="0.25">
      <c r="A16" s="1"/>
      <c r="B16" s="1"/>
      <c r="C16" s="1"/>
      <c r="D16" s="1"/>
      <c r="E16" s="1"/>
      <c r="F16" s="1"/>
      <c r="G16" s="1"/>
      <c r="H16" s="54" t="s">
        <v>65</v>
      </c>
      <c r="I16" s="32" t="s">
        <v>242</v>
      </c>
      <c r="J16" s="67"/>
      <c r="K16" s="30">
        <v>4</v>
      </c>
      <c r="L16" s="39">
        <v>2</v>
      </c>
      <c r="M16" s="65">
        <v>3</v>
      </c>
      <c r="N16" s="57">
        <v>8</v>
      </c>
      <c r="O16" s="35">
        <v>1</v>
      </c>
      <c r="P16" s="35">
        <v>12</v>
      </c>
      <c r="Q16" s="17"/>
      <c r="R16" s="19"/>
      <c r="S16" s="1"/>
      <c r="T16" s="1"/>
      <c r="U16" s="1"/>
      <c r="V16" s="1"/>
      <c r="W16" s="1"/>
      <c r="X16" s="1"/>
      <c r="Y16" s="1"/>
      <c r="Z16" s="1"/>
      <c r="AA16" s="17">
        <v>3</v>
      </c>
      <c r="AB16" s="17">
        <v>1</v>
      </c>
      <c r="AC16" s="17">
        <v>2</v>
      </c>
      <c r="AD16" s="17">
        <f>K16+M16+O16</f>
        <v>8</v>
      </c>
      <c r="AE16" s="19">
        <f t="shared" ref="AE16:AE27" si="4">AD16/AA16</f>
        <v>2.6666666666666665</v>
      </c>
      <c r="AF16" s="17">
        <f>L16+N16+P16</f>
        <v>22</v>
      </c>
      <c r="AG16" s="19">
        <f t="shared" si="3"/>
        <v>7.333333333333333</v>
      </c>
      <c r="AH16" s="17">
        <f t="shared" ref="AH16:AH27" si="5">AD16-AF16</f>
        <v>-14</v>
      </c>
      <c r="AI16">
        <v>1</v>
      </c>
    </row>
    <row r="17" spans="1:35" x14ac:dyDescent="0.25">
      <c r="A17" s="3"/>
      <c r="B17" s="1"/>
      <c r="C17" s="1"/>
      <c r="D17" s="1"/>
      <c r="E17" s="1"/>
      <c r="F17" s="1"/>
      <c r="G17" s="1"/>
      <c r="H17" s="54" t="s">
        <v>128</v>
      </c>
      <c r="I17" s="30">
        <v>4</v>
      </c>
      <c r="J17" s="39">
        <v>0</v>
      </c>
      <c r="K17" s="35">
        <v>3</v>
      </c>
      <c r="L17" s="41">
        <v>4</v>
      </c>
      <c r="M17" s="65">
        <v>0</v>
      </c>
      <c r="N17" s="65">
        <v>1</v>
      </c>
      <c r="O17" s="17"/>
      <c r="P17" s="17"/>
      <c r="Q17" s="17"/>
      <c r="R17" s="19"/>
      <c r="S17" s="17"/>
      <c r="T17" s="19"/>
      <c r="U17" s="1"/>
      <c r="V17" s="1"/>
      <c r="W17" s="1"/>
      <c r="X17" s="1"/>
      <c r="Y17" s="1"/>
      <c r="Z17" s="1"/>
      <c r="AA17" s="17">
        <v>3</v>
      </c>
      <c r="AB17" s="17">
        <v>1</v>
      </c>
      <c r="AC17" s="17">
        <v>2</v>
      </c>
      <c r="AD17" s="17">
        <f>I17+K17+M17</f>
        <v>7</v>
      </c>
      <c r="AE17" s="19">
        <f t="shared" si="4"/>
        <v>2.3333333333333335</v>
      </c>
      <c r="AF17" s="17">
        <f>J17+L17+N17</f>
        <v>5</v>
      </c>
      <c r="AG17" s="19">
        <f t="shared" si="3"/>
        <v>1.6666666666666667</v>
      </c>
      <c r="AH17" s="17">
        <f t="shared" si="5"/>
        <v>2</v>
      </c>
      <c r="AI17">
        <v>2</v>
      </c>
    </row>
    <row r="18" spans="1:35" x14ac:dyDescent="0.25">
      <c r="A18" s="3" t="s">
        <v>30</v>
      </c>
      <c r="B18" s="15" t="s">
        <v>3</v>
      </c>
      <c r="C18" s="15" t="s">
        <v>99</v>
      </c>
      <c r="D18" s="15"/>
      <c r="E18" s="15" t="s">
        <v>98</v>
      </c>
      <c r="F18" s="15"/>
      <c r="G18" s="1"/>
      <c r="H18" s="54" t="s">
        <v>135</v>
      </c>
      <c r="I18" s="30">
        <v>2</v>
      </c>
      <c r="J18" s="39">
        <v>1</v>
      </c>
      <c r="K18" s="35">
        <v>1</v>
      </c>
      <c r="L18" s="41">
        <v>7</v>
      </c>
      <c r="M18" s="65">
        <v>2</v>
      </c>
      <c r="N18" s="65">
        <v>8</v>
      </c>
      <c r="O18" s="17"/>
      <c r="P18" s="17"/>
      <c r="Q18" s="17"/>
      <c r="R18" s="19"/>
      <c r="S18" s="17"/>
      <c r="T18" s="19"/>
      <c r="U18" s="1"/>
      <c r="V18" s="1"/>
      <c r="W18" s="1"/>
      <c r="X18" s="1"/>
      <c r="Y18" s="1"/>
      <c r="Z18" s="1"/>
      <c r="AA18" s="17">
        <v>3</v>
      </c>
      <c r="AB18" s="17">
        <v>1</v>
      </c>
      <c r="AC18" s="17">
        <v>2</v>
      </c>
      <c r="AD18" s="17">
        <f>I18+K18+M18</f>
        <v>5</v>
      </c>
      <c r="AE18" s="19">
        <f t="shared" si="4"/>
        <v>1.6666666666666667</v>
      </c>
      <c r="AF18" s="17">
        <f>J18+L18+N18</f>
        <v>16</v>
      </c>
      <c r="AG18" s="19">
        <f t="shared" si="3"/>
        <v>5.333333333333333</v>
      </c>
      <c r="AH18" s="17">
        <f t="shared" si="5"/>
        <v>-11</v>
      </c>
    </row>
    <row r="19" spans="1:35" x14ac:dyDescent="0.25">
      <c r="A19" s="1" t="s">
        <v>150</v>
      </c>
      <c r="B19" s="14">
        <v>12</v>
      </c>
      <c r="C19" s="14" t="s">
        <v>129</v>
      </c>
      <c r="D19" s="14">
        <v>0</v>
      </c>
      <c r="E19" s="124" t="s">
        <v>131</v>
      </c>
      <c r="F19" s="124">
        <v>18</v>
      </c>
      <c r="G19" s="1"/>
      <c r="H19" s="54" t="s">
        <v>142</v>
      </c>
      <c r="I19" s="30">
        <v>12</v>
      </c>
      <c r="J19" s="39">
        <v>4</v>
      </c>
      <c r="K19" s="35">
        <v>3</v>
      </c>
      <c r="L19" s="41">
        <v>10</v>
      </c>
      <c r="M19" s="65">
        <v>0</v>
      </c>
      <c r="N19" s="65">
        <v>1</v>
      </c>
      <c r="O19" s="17"/>
      <c r="P19" s="17"/>
      <c r="Q19" s="17"/>
      <c r="R19" s="19"/>
      <c r="S19" s="17"/>
      <c r="T19" s="19"/>
      <c r="U19" s="1"/>
      <c r="V19" s="1"/>
      <c r="W19" s="1"/>
      <c r="X19" s="1"/>
      <c r="Y19" s="1"/>
      <c r="Z19" s="1"/>
      <c r="AA19" s="17">
        <v>3</v>
      </c>
      <c r="AB19" s="17">
        <v>1</v>
      </c>
      <c r="AC19" s="17">
        <v>2</v>
      </c>
      <c r="AD19" s="17">
        <f>I19+K19+M19</f>
        <v>15</v>
      </c>
      <c r="AE19" s="17">
        <f t="shared" si="4"/>
        <v>5</v>
      </c>
      <c r="AF19" s="17">
        <f>J19+L19+N19</f>
        <v>15</v>
      </c>
      <c r="AG19" s="17">
        <f t="shared" si="3"/>
        <v>5</v>
      </c>
      <c r="AH19" s="17">
        <f t="shared" si="5"/>
        <v>0</v>
      </c>
    </row>
    <row r="20" spans="1:35" x14ac:dyDescent="0.25">
      <c r="A20" s="1"/>
      <c r="B20" s="14">
        <v>13</v>
      </c>
      <c r="C20" s="124" t="s">
        <v>145</v>
      </c>
      <c r="D20" s="124">
        <v>7</v>
      </c>
      <c r="E20" s="14" t="s">
        <v>135</v>
      </c>
      <c r="F20" s="14">
        <v>1</v>
      </c>
      <c r="G20" s="1"/>
      <c r="H20" s="54" t="s">
        <v>138</v>
      </c>
      <c r="I20" s="35">
        <v>5</v>
      </c>
      <c r="J20" s="41">
        <v>13</v>
      </c>
      <c r="K20" s="30">
        <v>10</v>
      </c>
      <c r="L20" s="39">
        <v>0</v>
      </c>
      <c r="M20" s="65">
        <v>2</v>
      </c>
      <c r="N20" s="65">
        <v>6</v>
      </c>
      <c r="O20" s="17"/>
      <c r="P20" s="17"/>
      <c r="Q20" s="17"/>
      <c r="R20" s="19"/>
      <c r="S20" s="1"/>
      <c r="T20" s="1"/>
      <c r="U20" s="1"/>
      <c r="V20" s="1"/>
      <c r="W20" s="1"/>
      <c r="X20" s="1"/>
      <c r="Y20" s="1"/>
      <c r="Z20" s="1"/>
      <c r="AA20" s="17">
        <v>3</v>
      </c>
      <c r="AB20" s="17">
        <v>1</v>
      </c>
      <c r="AC20" s="17">
        <v>2</v>
      </c>
      <c r="AD20" s="17">
        <f>I20+K20+M20</f>
        <v>17</v>
      </c>
      <c r="AE20" s="19">
        <f t="shared" si="4"/>
        <v>5.666666666666667</v>
      </c>
      <c r="AF20" s="17">
        <f>J20+L20+N20</f>
        <v>19</v>
      </c>
      <c r="AG20" s="19">
        <f t="shared" si="3"/>
        <v>6.333333333333333</v>
      </c>
      <c r="AH20" s="17">
        <f t="shared" si="5"/>
        <v>-2</v>
      </c>
    </row>
    <row r="21" spans="1:35" x14ac:dyDescent="0.25">
      <c r="A21" s="1"/>
      <c r="B21" s="14">
        <v>14</v>
      </c>
      <c r="C21" s="14" t="s">
        <v>15</v>
      </c>
      <c r="D21" s="14">
        <v>0</v>
      </c>
      <c r="E21" s="124" t="s">
        <v>138</v>
      </c>
      <c r="F21" s="124">
        <v>10</v>
      </c>
      <c r="G21" s="1"/>
      <c r="H21" s="54" t="s">
        <v>144</v>
      </c>
      <c r="I21" s="35">
        <v>0</v>
      </c>
      <c r="J21" s="41">
        <v>7</v>
      </c>
      <c r="K21" s="30">
        <v>7</v>
      </c>
      <c r="L21" s="39">
        <v>4</v>
      </c>
      <c r="M21" s="65">
        <v>1</v>
      </c>
      <c r="N21" s="65">
        <v>9</v>
      </c>
      <c r="O21" s="17"/>
      <c r="P21" s="17"/>
      <c r="Q21" s="17"/>
      <c r="R21" s="19"/>
      <c r="S21" s="1"/>
      <c r="T21" s="1"/>
      <c r="U21" s="1"/>
      <c r="V21" s="1"/>
      <c r="W21" s="1"/>
      <c r="X21" s="1"/>
      <c r="Y21" s="1"/>
      <c r="Z21" s="1"/>
      <c r="AA21" s="17">
        <v>3</v>
      </c>
      <c r="AB21" s="17">
        <v>1</v>
      </c>
      <c r="AC21" s="17">
        <v>2</v>
      </c>
      <c r="AD21" s="17">
        <f>I21+K21+M21</f>
        <v>8</v>
      </c>
      <c r="AE21" s="19">
        <f t="shared" si="4"/>
        <v>2.6666666666666665</v>
      </c>
      <c r="AF21" s="17">
        <f>J21+L21+N21</f>
        <v>20</v>
      </c>
      <c r="AG21" s="19">
        <f t="shared" si="3"/>
        <v>6.666666666666667</v>
      </c>
      <c r="AH21" s="17">
        <f t="shared" si="5"/>
        <v>-12</v>
      </c>
    </row>
    <row r="22" spans="1:35" x14ac:dyDescent="0.25">
      <c r="A22" s="1"/>
      <c r="B22" s="14">
        <v>15</v>
      </c>
      <c r="C22" s="124" t="s">
        <v>328</v>
      </c>
      <c r="D22" s="124">
        <v>7</v>
      </c>
      <c r="E22" s="14" t="s">
        <v>10</v>
      </c>
      <c r="F22" s="14">
        <v>1</v>
      </c>
      <c r="G22" s="1"/>
      <c r="H22" s="54" t="s">
        <v>126</v>
      </c>
      <c r="I22" s="35">
        <v>4</v>
      </c>
      <c r="J22" s="41">
        <v>5</v>
      </c>
      <c r="K22" s="32" t="s">
        <v>242</v>
      </c>
      <c r="L22" s="67"/>
      <c r="M22" s="35">
        <v>0</v>
      </c>
      <c r="N22" s="35">
        <v>7</v>
      </c>
      <c r="O22" s="17"/>
      <c r="P22" s="17"/>
      <c r="Q22" s="17"/>
      <c r="R22" s="19"/>
      <c r="S22" s="1"/>
      <c r="T22" s="1"/>
      <c r="U22" s="1"/>
      <c r="V22" s="1"/>
      <c r="W22" s="1"/>
      <c r="X22" s="1"/>
      <c r="Y22" s="1"/>
      <c r="Z22" s="1"/>
      <c r="AA22" s="17">
        <v>2</v>
      </c>
      <c r="AB22" s="17">
        <v>0</v>
      </c>
      <c r="AC22" s="17">
        <v>2</v>
      </c>
      <c r="AD22" s="17">
        <f>I22+M22</f>
        <v>4</v>
      </c>
      <c r="AE22" s="17">
        <f t="shared" si="4"/>
        <v>2</v>
      </c>
      <c r="AF22" s="17">
        <f>J22+N22</f>
        <v>12</v>
      </c>
      <c r="AG22" s="17">
        <f t="shared" si="3"/>
        <v>6</v>
      </c>
      <c r="AH22" s="17">
        <f t="shared" si="5"/>
        <v>-8</v>
      </c>
    </row>
    <row r="23" spans="1:35" x14ac:dyDescent="0.25">
      <c r="A23" s="1"/>
      <c r="B23" s="14">
        <v>16</v>
      </c>
      <c r="C23" s="14" t="s">
        <v>146</v>
      </c>
      <c r="D23" s="14">
        <v>4</v>
      </c>
      <c r="E23" s="124" t="s">
        <v>144</v>
      </c>
      <c r="F23" s="124">
        <v>7</v>
      </c>
      <c r="G23" s="1"/>
      <c r="H23" s="54" t="s">
        <v>137</v>
      </c>
      <c r="I23" s="35">
        <v>0</v>
      </c>
      <c r="J23" s="41">
        <v>10</v>
      </c>
      <c r="K23" s="35">
        <v>0</v>
      </c>
      <c r="L23" s="35">
        <v>10</v>
      </c>
      <c r="M23" s="1"/>
      <c r="N23" s="1"/>
      <c r="O23" s="17"/>
      <c r="P23" s="17"/>
      <c r="Q23" s="17"/>
      <c r="R23" s="19"/>
      <c r="S23" s="1"/>
      <c r="T23" s="1"/>
      <c r="U23" s="1"/>
      <c r="V23" s="1"/>
      <c r="W23" s="1"/>
      <c r="X23" s="1"/>
      <c r="Y23" s="1"/>
      <c r="Z23" s="1"/>
      <c r="AA23" s="17">
        <v>2</v>
      </c>
      <c r="AB23" s="17">
        <v>0</v>
      </c>
      <c r="AC23" s="17">
        <v>2</v>
      </c>
      <c r="AD23" s="17">
        <f>I23+K23</f>
        <v>0</v>
      </c>
      <c r="AE23" s="17">
        <f t="shared" si="4"/>
        <v>0</v>
      </c>
      <c r="AF23" s="17">
        <f>J23+L23</f>
        <v>20</v>
      </c>
      <c r="AG23" s="17">
        <f t="shared" si="3"/>
        <v>10</v>
      </c>
      <c r="AH23" s="17">
        <f t="shared" si="5"/>
        <v>-20</v>
      </c>
    </row>
    <row r="24" spans="1:35" x14ac:dyDescent="0.25">
      <c r="A24" s="1"/>
      <c r="B24" s="14">
        <v>17</v>
      </c>
      <c r="C24" s="124" t="s">
        <v>65</v>
      </c>
      <c r="D24" s="124">
        <v>4</v>
      </c>
      <c r="E24" s="14" t="s">
        <v>125</v>
      </c>
      <c r="F24" s="14">
        <v>2</v>
      </c>
      <c r="G24" s="1"/>
      <c r="H24" s="54" t="s">
        <v>141</v>
      </c>
      <c r="I24" s="35">
        <v>3</v>
      </c>
      <c r="J24" s="41">
        <v>4</v>
      </c>
      <c r="K24" s="35">
        <v>1</v>
      </c>
      <c r="L24" s="35">
        <v>7</v>
      </c>
      <c r="M24" s="1"/>
      <c r="N24" s="1"/>
      <c r="O24" s="17"/>
      <c r="P24" s="17"/>
      <c r="Q24" s="17"/>
      <c r="R24" s="19"/>
      <c r="S24" s="1"/>
      <c r="T24" s="1"/>
      <c r="U24" s="1"/>
      <c r="V24" s="1"/>
      <c r="W24" s="1"/>
      <c r="X24" s="1"/>
      <c r="Y24" s="1"/>
      <c r="Z24" s="1"/>
      <c r="AA24" s="17">
        <v>2</v>
      </c>
      <c r="AB24" s="17">
        <v>0</v>
      </c>
      <c r="AC24" s="17">
        <v>2</v>
      </c>
      <c r="AD24" s="17">
        <f>I24+K24</f>
        <v>4</v>
      </c>
      <c r="AE24" s="17">
        <f t="shared" si="4"/>
        <v>2</v>
      </c>
      <c r="AF24" s="17">
        <f>J24+L24</f>
        <v>11</v>
      </c>
      <c r="AG24" s="17">
        <f t="shared" si="3"/>
        <v>5.5</v>
      </c>
      <c r="AH24" s="17">
        <f t="shared" si="5"/>
        <v>-7</v>
      </c>
    </row>
    <row r="25" spans="1:35" x14ac:dyDescent="0.25">
      <c r="A25" s="1"/>
      <c r="B25" s="14">
        <v>18</v>
      </c>
      <c r="C25" s="14" t="s">
        <v>128</v>
      </c>
      <c r="D25" s="14">
        <v>3</v>
      </c>
      <c r="E25" s="124" t="s">
        <v>132</v>
      </c>
      <c r="F25" s="124">
        <v>4</v>
      </c>
      <c r="G25" s="1"/>
      <c r="H25" s="54" t="s">
        <v>129</v>
      </c>
      <c r="I25" s="35">
        <v>0</v>
      </c>
      <c r="J25" s="41">
        <v>4</v>
      </c>
      <c r="K25" s="35">
        <v>0</v>
      </c>
      <c r="L25" s="35">
        <v>18</v>
      </c>
      <c r="M25" s="1"/>
      <c r="N25" s="1"/>
      <c r="O25" s="17"/>
      <c r="P25" s="17"/>
      <c r="Q25" s="17"/>
      <c r="R25" s="19"/>
      <c r="S25" s="1"/>
      <c r="T25" s="1"/>
      <c r="U25" s="1"/>
      <c r="V25" s="1"/>
      <c r="W25" s="1"/>
      <c r="X25" s="1"/>
      <c r="Y25" s="1"/>
      <c r="Z25" s="1"/>
      <c r="AA25" s="17">
        <v>2</v>
      </c>
      <c r="AB25" s="17">
        <v>0</v>
      </c>
      <c r="AC25" s="17">
        <v>2</v>
      </c>
      <c r="AD25" s="17">
        <f>I25+K25</f>
        <v>0</v>
      </c>
      <c r="AE25" s="17">
        <f t="shared" si="4"/>
        <v>0</v>
      </c>
      <c r="AF25" s="17">
        <f>J25+L25</f>
        <v>22</v>
      </c>
      <c r="AG25" s="17">
        <f t="shared" si="3"/>
        <v>11</v>
      </c>
      <c r="AH25" s="17">
        <f t="shared" si="5"/>
        <v>-22</v>
      </c>
    </row>
    <row r="26" spans="1:35" x14ac:dyDescent="0.25">
      <c r="A26" s="1"/>
      <c r="B26" s="14">
        <v>19</v>
      </c>
      <c r="C26" s="124" t="s">
        <v>487</v>
      </c>
      <c r="D26" s="124">
        <v>3</v>
      </c>
      <c r="E26" s="14" t="s">
        <v>136</v>
      </c>
      <c r="F26" s="14">
        <v>1</v>
      </c>
      <c r="G26" s="1"/>
      <c r="H26" s="54" t="s">
        <v>136</v>
      </c>
      <c r="I26" s="35">
        <v>1</v>
      </c>
      <c r="J26" s="41">
        <v>2</v>
      </c>
      <c r="K26" s="35">
        <v>1</v>
      </c>
      <c r="L26" s="35">
        <v>3</v>
      </c>
      <c r="M26" s="1"/>
      <c r="N26" s="1"/>
      <c r="O26" s="17"/>
      <c r="P26" s="17"/>
      <c r="Q26" s="1"/>
      <c r="R26" s="1"/>
      <c r="S26" s="1"/>
      <c r="T26" s="1"/>
      <c r="U26" s="1"/>
      <c r="V26" s="1"/>
      <c r="W26" s="1"/>
      <c r="X26" s="1"/>
      <c r="Y26" s="1"/>
      <c r="Z26" s="1"/>
      <c r="AA26" s="17">
        <v>2</v>
      </c>
      <c r="AB26" s="17">
        <v>0</v>
      </c>
      <c r="AC26" s="17">
        <v>2</v>
      </c>
      <c r="AD26" s="17">
        <f>I26+K26</f>
        <v>2</v>
      </c>
      <c r="AE26" s="17">
        <f t="shared" si="4"/>
        <v>1</v>
      </c>
      <c r="AF26" s="17">
        <f>J26+L26</f>
        <v>5</v>
      </c>
      <c r="AG26" s="17">
        <f t="shared" si="3"/>
        <v>2.5</v>
      </c>
      <c r="AH26" s="17">
        <f t="shared" si="5"/>
        <v>-3</v>
      </c>
    </row>
    <row r="27" spans="1:35" x14ac:dyDescent="0.25">
      <c r="A27" s="1"/>
      <c r="B27" s="14">
        <v>20</v>
      </c>
      <c r="C27" s="124" t="s">
        <v>19</v>
      </c>
      <c r="D27" s="124">
        <v>7</v>
      </c>
      <c r="E27" s="14" t="s">
        <v>130</v>
      </c>
      <c r="F27" s="14">
        <v>2</v>
      </c>
      <c r="G27" s="1"/>
      <c r="H27" s="54" t="s">
        <v>143</v>
      </c>
      <c r="I27" s="65">
        <v>4</v>
      </c>
      <c r="J27" s="57">
        <v>12</v>
      </c>
      <c r="K27" s="65">
        <v>4</v>
      </c>
      <c r="L27" s="65">
        <v>7</v>
      </c>
      <c r="M27" s="1"/>
      <c r="N27" s="1"/>
      <c r="O27" s="17"/>
      <c r="P27" s="17"/>
      <c r="Q27" s="1"/>
      <c r="R27" s="1"/>
      <c r="S27" s="1"/>
      <c r="T27" s="1"/>
      <c r="U27" s="1"/>
      <c r="V27" s="1"/>
      <c r="W27" s="1"/>
      <c r="X27" s="1"/>
      <c r="Y27" s="1"/>
      <c r="Z27" s="1"/>
      <c r="AA27" s="1">
        <v>2</v>
      </c>
      <c r="AB27" s="1">
        <v>0</v>
      </c>
      <c r="AC27" s="1">
        <v>2</v>
      </c>
      <c r="AD27" s="17">
        <f>I27+K27</f>
        <v>8</v>
      </c>
      <c r="AE27" s="17">
        <f t="shared" si="4"/>
        <v>4</v>
      </c>
      <c r="AF27" s="17">
        <f>J27+L27</f>
        <v>19</v>
      </c>
      <c r="AG27" s="17">
        <f t="shared" si="3"/>
        <v>9.5</v>
      </c>
      <c r="AH27" s="17">
        <f t="shared" si="5"/>
        <v>-11</v>
      </c>
    </row>
    <row r="28" spans="1:35" x14ac:dyDescent="0.25">
      <c r="A28" s="1"/>
      <c r="B28" s="14">
        <v>21</v>
      </c>
      <c r="C28" s="14" t="s">
        <v>63</v>
      </c>
      <c r="D28" s="14">
        <v>4</v>
      </c>
      <c r="E28" s="124" t="s">
        <v>139</v>
      </c>
      <c r="F28" s="124">
        <v>5</v>
      </c>
      <c r="G28" s="1"/>
      <c r="M28" s="1"/>
      <c r="N28" s="1"/>
      <c r="O28" s="1"/>
      <c r="P28" s="1"/>
      <c r="Q28" s="1"/>
      <c r="R28" s="1"/>
      <c r="S28" s="1"/>
      <c r="T28" s="1"/>
      <c r="U28" s="1"/>
      <c r="V28" s="1"/>
      <c r="W28" s="1"/>
    </row>
    <row r="29" spans="1:35" x14ac:dyDescent="0.25">
      <c r="A29" s="3"/>
      <c r="B29" s="14">
        <v>22</v>
      </c>
      <c r="C29" s="14" t="s">
        <v>11</v>
      </c>
      <c r="D29" s="14">
        <v>3</v>
      </c>
      <c r="E29" s="124" t="s">
        <v>134</v>
      </c>
      <c r="F29" s="124">
        <v>10</v>
      </c>
      <c r="G29" s="1"/>
      <c r="M29" s="1"/>
      <c r="N29" s="1"/>
      <c r="O29" s="1"/>
      <c r="P29" s="1"/>
      <c r="Q29" s="1"/>
      <c r="R29" s="1"/>
      <c r="S29" s="1"/>
      <c r="T29" s="1"/>
      <c r="U29" s="1"/>
      <c r="V29" s="1"/>
      <c r="W29" s="1"/>
    </row>
    <row r="30" spans="1:35" x14ac:dyDescent="0.25">
      <c r="A30" s="3"/>
      <c r="B30" s="1"/>
      <c r="C30" s="1"/>
      <c r="D30" s="1"/>
      <c r="E30" s="1"/>
      <c r="F30" s="1"/>
      <c r="G30" s="1"/>
      <c r="M30" s="1"/>
      <c r="N30" s="1"/>
      <c r="O30" s="1"/>
      <c r="P30" s="1"/>
      <c r="Q30" s="1"/>
      <c r="R30" s="1"/>
      <c r="S30" s="1"/>
      <c r="T30" s="1"/>
      <c r="U30" s="1"/>
      <c r="V30" s="1"/>
      <c r="W30" s="1"/>
    </row>
    <row r="31" spans="1:35" x14ac:dyDescent="0.25">
      <c r="A31" s="2"/>
      <c r="B31" s="1"/>
      <c r="C31" s="1"/>
      <c r="D31" s="1"/>
      <c r="E31" s="1"/>
      <c r="F31" s="1"/>
      <c r="G31" s="1"/>
      <c r="M31" s="1"/>
      <c r="N31" s="1"/>
      <c r="O31" s="1"/>
      <c r="P31" s="1"/>
      <c r="Q31" s="1"/>
      <c r="R31" s="1"/>
      <c r="S31" s="1"/>
      <c r="T31" s="1"/>
      <c r="U31" s="1"/>
      <c r="V31" s="1"/>
      <c r="W31" s="1"/>
    </row>
    <row r="32" spans="1:35" x14ac:dyDescent="0.25">
      <c r="A32" s="3" t="s">
        <v>32</v>
      </c>
      <c r="B32" s="15" t="s">
        <v>3</v>
      </c>
      <c r="C32" s="15" t="s">
        <v>99</v>
      </c>
      <c r="D32" s="15"/>
      <c r="E32" s="15" t="s">
        <v>98</v>
      </c>
      <c r="F32" s="15"/>
      <c r="G32" s="1"/>
      <c r="M32" s="1"/>
      <c r="N32" s="1"/>
      <c r="O32" s="1"/>
      <c r="P32" s="1"/>
      <c r="Q32" s="1"/>
      <c r="R32" s="1"/>
      <c r="S32" s="1"/>
      <c r="T32" s="1"/>
      <c r="U32" s="1"/>
      <c r="V32" s="1"/>
      <c r="W32" s="1"/>
    </row>
    <row r="33" spans="1:23" x14ac:dyDescent="0.25">
      <c r="A33" s="2"/>
      <c r="B33" s="14">
        <v>23</v>
      </c>
      <c r="C33" s="14" t="s">
        <v>126</v>
      </c>
      <c r="D33" s="14">
        <v>0</v>
      </c>
      <c r="E33" s="124" t="s">
        <v>131</v>
      </c>
      <c r="F33" s="124">
        <v>7</v>
      </c>
      <c r="G33" s="1"/>
      <c r="P33" s="1"/>
      <c r="Q33" s="1"/>
      <c r="R33" s="1"/>
      <c r="S33" s="1"/>
      <c r="T33" s="1"/>
      <c r="U33" s="1"/>
      <c r="V33" s="1"/>
      <c r="W33" s="1"/>
    </row>
    <row r="34" spans="1:23" x14ac:dyDescent="0.25">
      <c r="A34" s="1"/>
      <c r="B34" s="14">
        <v>24</v>
      </c>
      <c r="C34" s="124" t="s">
        <v>487</v>
      </c>
      <c r="D34" s="124">
        <v>6</v>
      </c>
      <c r="E34" s="14" t="s">
        <v>138</v>
      </c>
      <c r="F34" s="14">
        <v>2</v>
      </c>
      <c r="G34" s="1"/>
      <c r="P34" s="1"/>
      <c r="Q34" s="1"/>
      <c r="R34" s="1"/>
      <c r="S34" s="1"/>
      <c r="T34" s="1"/>
      <c r="U34" s="1"/>
      <c r="V34" s="1"/>
      <c r="W34" s="1"/>
    </row>
    <row r="35" spans="1:23" x14ac:dyDescent="0.25">
      <c r="A35" s="1"/>
      <c r="B35" s="14">
        <v>25</v>
      </c>
      <c r="C35" s="124" t="s">
        <v>328</v>
      </c>
      <c r="D35" s="124">
        <v>9</v>
      </c>
      <c r="E35" s="14" t="s">
        <v>12</v>
      </c>
      <c r="F35" s="14">
        <v>1</v>
      </c>
      <c r="G35" s="1"/>
      <c r="P35" s="1"/>
      <c r="Q35" s="1"/>
      <c r="R35" s="1"/>
      <c r="S35" s="1"/>
      <c r="T35" s="1"/>
      <c r="U35" s="1"/>
      <c r="V35" s="1"/>
      <c r="W35" s="1"/>
    </row>
    <row r="36" spans="1:23" x14ac:dyDescent="0.25">
      <c r="A36" s="1"/>
      <c r="B36" s="14">
        <v>26</v>
      </c>
      <c r="C36" s="124" t="s">
        <v>125</v>
      </c>
      <c r="D36" s="124">
        <v>1</v>
      </c>
      <c r="E36" s="14" t="s">
        <v>128</v>
      </c>
      <c r="F36" s="14">
        <v>0</v>
      </c>
      <c r="G36" s="1"/>
      <c r="P36" s="1"/>
      <c r="Q36" s="1"/>
      <c r="R36" s="1"/>
      <c r="S36" s="1"/>
      <c r="T36" s="1"/>
      <c r="U36" s="1"/>
      <c r="V36" s="1"/>
      <c r="W36" s="1"/>
    </row>
    <row r="37" spans="1:23" x14ac:dyDescent="0.25">
      <c r="A37" s="1"/>
      <c r="B37" s="14">
        <v>27</v>
      </c>
      <c r="C37" s="14" t="s">
        <v>135</v>
      </c>
      <c r="D37" s="14">
        <v>2</v>
      </c>
      <c r="E37" s="124" t="s">
        <v>130</v>
      </c>
      <c r="F37" s="124">
        <v>8</v>
      </c>
      <c r="G37" s="1"/>
      <c r="P37" s="1"/>
      <c r="Q37" s="1"/>
      <c r="R37" s="1"/>
      <c r="S37" s="1"/>
      <c r="T37" s="1"/>
      <c r="U37" s="1"/>
      <c r="V37" s="1"/>
      <c r="W37" s="1"/>
    </row>
    <row r="38" spans="1:23" x14ac:dyDescent="0.25">
      <c r="A38" s="1"/>
      <c r="B38" s="14">
        <v>28</v>
      </c>
      <c r="C38" s="124" t="s">
        <v>147</v>
      </c>
      <c r="D38" s="124">
        <v>1</v>
      </c>
      <c r="E38" s="14" t="s">
        <v>142</v>
      </c>
      <c r="F38" s="14">
        <v>0</v>
      </c>
      <c r="G38" s="1"/>
      <c r="P38" s="1"/>
      <c r="Q38" s="1"/>
      <c r="R38" s="1"/>
      <c r="S38" s="1"/>
      <c r="T38" s="1"/>
      <c r="U38" s="1"/>
      <c r="V38" s="1"/>
      <c r="W38" s="1"/>
    </row>
    <row r="39" spans="1:23" x14ac:dyDescent="0.25">
      <c r="A39" s="1"/>
      <c r="B39" s="14">
        <v>29</v>
      </c>
      <c r="C39" s="14" t="s">
        <v>65</v>
      </c>
      <c r="D39" s="14">
        <v>3</v>
      </c>
      <c r="E39" s="124" t="s">
        <v>132</v>
      </c>
      <c r="F39" s="124">
        <v>8</v>
      </c>
      <c r="G39" s="1"/>
      <c r="P39" s="1"/>
      <c r="Q39" s="1"/>
      <c r="R39" s="1"/>
      <c r="S39" s="1"/>
      <c r="T39" s="1"/>
      <c r="U39" s="1"/>
      <c r="V39" s="1"/>
      <c r="W39" s="1"/>
    </row>
    <row r="40" spans="1:23" x14ac:dyDescent="0.25">
      <c r="A40" s="1"/>
      <c r="B40" s="14">
        <v>30</v>
      </c>
      <c r="C40" s="14" t="s">
        <v>127</v>
      </c>
      <c r="D40" s="14">
        <v>5</v>
      </c>
      <c r="E40" s="124" t="s">
        <v>124</v>
      </c>
      <c r="F40" s="124">
        <v>9</v>
      </c>
      <c r="G40" s="1"/>
      <c r="P40" s="1"/>
      <c r="Q40" s="1"/>
      <c r="R40" s="1"/>
      <c r="S40" s="1"/>
      <c r="T40" s="1"/>
      <c r="U40" s="1"/>
      <c r="V40" s="1"/>
      <c r="W40" s="1"/>
    </row>
    <row r="41" spans="1:23" x14ac:dyDescent="0.25">
      <c r="A41" s="1"/>
      <c r="B41" s="14">
        <v>31</v>
      </c>
      <c r="C41" s="14" t="s">
        <v>139</v>
      </c>
      <c r="D41" s="14">
        <v>3</v>
      </c>
      <c r="E41" s="124" t="s">
        <v>134</v>
      </c>
      <c r="F41" s="124">
        <v>7</v>
      </c>
      <c r="G41" s="1"/>
      <c r="P41" s="17"/>
      <c r="Q41" s="17"/>
      <c r="R41" s="19"/>
      <c r="S41" s="17"/>
      <c r="T41" s="19"/>
      <c r="U41" s="1"/>
      <c r="V41" s="1"/>
      <c r="W41" s="1"/>
    </row>
    <row r="42" spans="1:23" x14ac:dyDescent="0.25">
      <c r="A42" s="1"/>
      <c r="B42" s="1"/>
      <c r="C42" s="1"/>
      <c r="D42" s="1"/>
      <c r="E42" s="1"/>
      <c r="F42" s="1"/>
      <c r="G42" s="1"/>
      <c r="P42" s="17"/>
      <c r="Q42" s="17"/>
      <c r="R42" s="19"/>
      <c r="S42" s="17"/>
      <c r="T42" s="19"/>
      <c r="U42" s="1"/>
      <c r="V42" s="1"/>
      <c r="W42" s="1"/>
    </row>
    <row r="43" spans="1:23" x14ac:dyDescent="0.25">
      <c r="A43" s="1"/>
      <c r="B43" s="1"/>
      <c r="C43" s="1"/>
      <c r="D43" s="1"/>
      <c r="E43" s="1"/>
      <c r="F43" s="1"/>
      <c r="G43" s="1"/>
      <c r="P43" s="17"/>
      <c r="Q43" s="17"/>
      <c r="R43" s="19"/>
      <c r="S43" s="17"/>
      <c r="T43" s="19"/>
      <c r="U43" s="1"/>
    </row>
    <row r="44" spans="1:23" x14ac:dyDescent="0.25">
      <c r="A44" s="3" t="s">
        <v>34</v>
      </c>
      <c r="B44" s="15" t="s">
        <v>3</v>
      </c>
      <c r="C44" s="15" t="s">
        <v>99</v>
      </c>
      <c r="D44" s="15"/>
      <c r="E44" s="15" t="s">
        <v>98</v>
      </c>
      <c r="F44" s="15"/>
      <c r="G44" s="1"/>
      <c r="P44" s="17"/>
      <c r="Q44" s="17"/>
      <c r="R44" s="19"/>
      <c r="S44" s="17"/>
      <c r="T44" s="19"/>
      <c r="U44" s="1"/>
    </row>
    <row r="45" spans="1:23" x14ac:dyDescent="0.25">
      <c r="A45" s="1" t="s">
        <v>31</v>
      </c>
      <c r="B45" s="14">
        <v>32</v>
      </c>
      <c r="C45" s="14" t="s">
        <v>131</v>
      </c>
      <c r="D45" s="14">
        <v>3</v>
      </c>
      <c r="E45" s="124" t="s">
        <v>487</v>
      </c>
      <c r="F45" s="124">
        <v>6</v>
      </c>
      <c r="G45" s="1"/>
      <c r="Q45" s="17"/>
      <c r="R45" s="19"/>
      <c r="S45" s="17"/>
      <c r="T45" s="19"/>
      <c r="U45" s="1"/>
    </row>
    <row r="46" spans="1:23" x14ac:dyDescent="0.25">
      <c r="A46" s="1" t="s">
        <v>40</v>
      </c>
      <c r="B46" s="14">
        <v>33</v>
      </c>
      <c r="C46" s="124" t="s">
        <v>328</v>
      </c>
      <c r="D46" s="124">
        <v>5</v>
      </c>
      <c r="E46" s="14" t="s">
        <v>125</v>
      </c>
      <c r="F46" s="14">
        <v>4</v>
      </c>
      <c r="G46" s="1"/>
      <c r="Q46" s="17"/>
      <c r="R46" s="19"/>
      <c r="S46" s="17"/>
      <c r="T46" s="19"/>
      <c r="U46" s="1"/>
    </row>
    <row r="47" spans="1:23" x14ac:dyDescent="0.25">
      <c r="A47" s="1" t="s">
        <v>104</v>
      </c>
      <c r="B47" s="14">
        <v>34</v>
      </c>
      <c r="C47" s="124" t="s">
        <v>130</v>
      </c>
      <c r="D47" s="124">
        <v>8</v>
      </c>
      <c r="E47" s="14" t="s">
        <v>63</v>
      </c>
      <c r="F47" s="14">
        <v>2</v>
      </c>
      <c r="G47" s="1"/>
      <c r="Q47" s="17"/>
      <c r="R47" s="19"/>
      <c r="S47" s="17"/>
      <c r="T47" s="19"/>
      <c r="U47" s="1"/>
    </row>
    <row r="48" spans="1:23" x14ac:dyDescent="0.25">
      <c r="A48" s="3"/>
      <c r="B48" s="14">
        <v>35</v>
      </c>
      <c r="C48" s="14" t="s">
        <v>65</v>
      </c>
      <c r="D48" s="14">
        <v>1</v>
      </c>
      <c r="E48" s="124" t="s">
        <v>139</v>
      </c>
      <c r="F48" s="124">
        <v>12</v>
      </c>
      <c r="G48" s="1"/>
      <c r="Q48" s="17"/>
      <c r="R48" s="19"/>
      <c r="S48" s="17"/>
      <c r="T48" s="19"/>
      <c r="U48" s="1"/>
    </row>
    <row r="49" spans="1:21" x14ac:dyDescent="0.25">
      <c r="A49" s="4"/>
      <c r="B49" s="14">
        <v>36</v>
      </c>
      <c r="C49" s="124" t="s">
        <v>124</v>
      </c>
      <c r="D49" s="124">
        <v>2</v>
      </c>
      <c r="E49" s="14" t="s">
        <v>134</v>
      </c>
      <c r="F49" s="14">
        <v>1</v>
      </c>
      <c r="G49" s="1"/>
      <c r="Q49" s="17"/>
      <c r="R49" s="19"/>
      <c r="S49" s="17"/>
      <c r="T49" s="19"/>
      <c r="U49" s="1"/>
    </row>
    <row r="50" spans="1:21" x14ac:dyDescent="0.25">
      <c r="A50" s="1"/>
      <c r="B50" s="1"/>
      <c r="C50" s="1"/>
      <c r="D50" s="1"/>
      <c r="E50" s="1"/>
      <c r="F50" s="1"/>
      <c r="G50" s="1"/>
      <c r="Q50" s="17"/>
      <c r="R50" s="19"/>
      <c r="S50" s="17"/>
      <c r="T50" s="19"/>
      <c r="U50" s="1"/>
    </row>
    <row r="51" spans="1:21" x14ac:dyDescent="0.25">
      <c r="A51" s="1"/>
      <c r="B51" s="1"/>
      <c r="C51" s="1"/>
      <c r="D51" s="1"/>
      <c r="E51" s="1"/>
      <c r="F51" s="1"/>
      <c r="G51" s="1"/>
      <c r="Q51" s="17"/>
      <c r="R51" s="19"/>
      <c r="S51" s="17"/>
      <c r="T51" s="19"/>
      <c r="U51" s="1"/>
    </row>
    <row r="52" spans="1:21" x14ac:dyDescent="0.25">
      <c r="A52" s="3" t="s">
        <v>35</v>
      </c>
      <c r="B52" s="15" t="s">
        <v>3</v>
      </c>
      <c r="C52" s="15" t="s">
        <v>99</v>
      </c>
      <c r="D52" s="15"/>
      <c r="E52" s="15" t="s">
        <v>98</v>
      </c>
      <c r="F52" s="15"/>
      <c r="G52" s="1"/>
      <c r="Q52" s="17"/>
      <c r="R52" s="19"/>
      <c r="S52" s="17"/>
      <c r="T52" s="19"/>
      <c r="U52" s="1"/>
    </row>
    <row r="53" spans="1:21" x14ac:dyDescent="0.25">
      <c r="A53" s="2"/>
      <c r="B53" s="14">
        <v>37</v>
      </c>
      <c r="C53" s="14" t="s">
        <v>487</v>
      </c>
      <c r="D53" s="14">
        <v>3</v>
      </c>
      <c r="E53" s="124" t="s">
        <v>328</v>
      </c>
      <c r="F53" s="124">
        <v>6</v>
      </c>
      <c r="G53" s="1"/>
      <c r="S53" s="17"/>
      <c r="T53" s="19"/>
      <c r="U53" s="1"/>
    </row>
    <row r="54" spans="1:21" x14ac:dyDescent="0.25">
      <c r="A54" s="3"/>
      <c r="B54" s="14">
        <v>38</v>
      </c>
      <c r="C54" s="124" t="s">
        <v>130</v>
      </c>
      <c r="D54" s="124">
        <v>7</v>
      </c>
      <c r="E54" s="14" t="s">
        <v>139</v>
      </c>
      <c r="F54" s="14">
        <v>3</v>
      </c>
      <c r="G54" s="1"/>
      <c r="S54" s="17"/>
      <c r="T54" s="19"/>
      <c r="U54" s="1"/>
    </row>
    <row r="55" spans="1:21" x14ac:dyDescent="0.25">
      <c r="A55" s="1"/>
      <c r="B55" s="14">
        <v>39</v>
      </c>
      <c r="C55" s="124" t="s">
        <v>127</v>
      </c>
      <c r="D55" s="124">
        <v>7</v>
      </c>
      <c r="E55" s="14" t="s">
        <v>134</v>
      </c>
      <c r="F55" s="14">
        <v>1</v>
      </c>
      <c r="G55" s="1"/>
      <c r="S55" s="17"/>
      <c r="T55" s="19"/>
      <c r="U55" s="1"/>
    </row>
    <row r="56" spans="1:21" x14ac:dyDescent="0.25">
      <c r="A56" s="1"/>
      <c r="B56" s="14">
        <v>40</v>
      </c>
      <c r="C56" s="14" t="s">
        <v>132</v>
      </c>
      <c r="D56" s="14">
        <v>0</v>
      </c>
      <c r="E56" s="124" t="s">
        <v>124</v>
      </c>
      <c r="F56" s="124">
        <v>4</v>
      </c>
      <c r="G56" s="1"/>
      <c r="S56" s="17"/>
      <c r="T56" s="19"/>
      <c r="U56" s="1"/>
    </row>
    <row r="57" spans="1:21" x14ac:dyDescent="0.25">
      <c r="A57" s="1"/>
      <c r="B57" s="1"/>
      <c r="C57" s="1"/>
      <c r="D57" s="1"/>
      <c r="E57" s="1"/>
      <c r="F57" s="1"/>
      <c r="G57" s="1"/>
      <c r="S57" s="17"/>
      <c r="T57" s="19"/>
      <c r="U57" s="1"/>
    </row>
    <row r="58" spans="1:21" x14ac:dyDescent="0.25">
      <c r="A58" s="1"/>
      <c r="B58" s="1"/>
      <c r="C58" s="1"/>
      <c r="D58" s="1"/>
      <c r="E58" s="1"/>
      <c r="F58" s="1"/>
      <c r="G58" s="1"/>
      <c r="S58" s="17"/>
      <c r="T58" s="19"/>
      <c r="U58" s="1"/>
    </row>
    <row r="59" spans="1:21" x14ac:dyDescent="0.25">
      <c r="A59" s="3" t="s">
        <v>37</v>
      </c>
      <c r="B59" s="15" t="s">
        <v>3</v>
      </c>
      <c r="C59" s="15" t="s">
        <v>99</v>
      </c>
      <c r="D59" s="15"/>
      <c r="E59" s="15" t="s">
        <v>98</v>
      </c>
      <c r="F59" s="15"/>
      <c r="G59" s="1"/>
      <c r="S59" s="17"/>
      <c r="T59" s="19"/>
      <c r="U59" s="1"/>
    </row>
    <row r="60" spans="1:21" x14ac:dyDescent="0.25">
      <c r="A60" s="1" t="s">
        <v>148</v>
      </c>
      <c r="B60" s="14">
        <v>41</v>
      </c>
      <c r="C60" s="124" t="s">
        <v>127</v>
      </c>
      <c r="D60" s="124">
        <v>6</v>
      </c>
      <c r="E60" s="14" t="s">
        <v>132</v>
      </c>
      <c r="F60" s="14">
        <v>2</v>
      </c>
      <c r="G60" s="1"/>
    </row>
    <row r="61" spans="1:21" x14ac:dyDescent="0.25">
      <c r="A61" s="1"/>
      <c r="B61" s="14">
        <v>42</v>
      </c>
      <c r="C61" s="124" t="s">
        <v>130</v>
      </c>
      <c r="D61" s="124">
        <v>4</v>
      </c>
      <c r="E61" s="14" t="s">
        <v>328</v>
      </c>
      <c r="F61" s="14">
        <v>3</v>
      </c>
      <c r="G61" s="1"/>
    </row>
    <row r="62" spans="1:21" x14ac:dyDescent="0.25">
      <c r="A62" s="1"/>
      <c r="B62" s="1"/>
      <c r="C62" s="1"/>
      <c r="D62" s="1"/>
      <c r="E62" s="1"/>
      <c r="F62" s="1"/>
      <c r="G62" s="1"/>
    </row>
    <row r="63" spans="1:21" x14ac:dyDescent="0.25">
      <c r="A63" s="1"/>
      <c r="B63" s="1"/>
      <c r="C63" s="1"/>
      <c r="D63" s="1"/>
      <c r="E63" s="1"/>
      <c r="F63" s="1"/>
      <c r="G63" s="1"/>
    </row>
    <row r="64" spans="1:21" x14ac:dyDescent="0.25">
      <c r="A64" s="3" t="s">
        <v>41</v>
      </c>
      <c r="B64" s="15" t="s">
        <v>3</v>
      </c>
      <c r="C64" s="15" t="s">
        <v>99</v>
      </c>
      <c r="D64" s="15"/>
      <c r="E64" s="15" t="s">
        <v>98</v>
      </c>
      <c r="F64" s="15"/>
      <c r="G64" s="1"/>
    </row>
    <row r="65" spans="1:7" x14ac:dyDescent="0.25">
      <c r="A65" s="1" t="s">
        <v>149</v>
      </c>
      <c r="B65" s="14">
        <v>43</v>
      </c>
      <c r="C65" s="14" t="s">
        <v>124</v>
      </c>
      <c r="D65" s="14">
        <v>0</v>
      </c>
      <c r="E65" s="124" t="s">
        <v>127</v>
      </c>
      <c r="F65" s="124">
        <v>3</v>
      </c>
      <c r="G65" s="1"/>
    </row>
    <row r="66" spans="1:7" x14ac:dyDescent="0.25">
      <c r="A66" s="1"/>
      <c r="B66" s="1"/>
      <c r="C66" s="1"/>
      <c r="D66" s="1"/>
      <c r="E66" s="1"/>
      <c r="F66" s="1"/>
      <c r="G66" s="1"/>
    </row>
    <row r="67" spans="1:7" x14ac:dyDescent="0.25">
      <c r="A67" s="1"/>
      <c r="B67" s="1"/>
      <c r="C67" s="1"/>
      <c r="D67" s="1"/>
      <c r="E67" s="1"/>
      <c r="F67" s="1"/>
      <c r="G67" s="1"/>
    </row>
    <row r="68" spans="1:7" x14ac:dyDescent="0.25">
      <c r="A68" s="3" t="s">
        <v>77</v>
      </c>
      <c r="B68" s="15" t="s">
        <v>3</v>
      </c>
      <c r="C68" s="15" t="s">
        <v>99</v>
      </c>
      <c r="D68" s="15"/>
      <c r="E68" s="15" t="s">
        <v>98</v>
      </c>
      <c r="F68" s="15"/>
      <c r="G68" s="1"/>
    </row>
    <row r="69" spans="1:7" x14ac:dyDescent="0.25">
      <c r="A69" s="1" t="s">
        <v>148</v>
      </c>
      <c r="B69" s="14">
        <v>44</v>
      </c>
      <c r="C69" s="124" t="s">
        <v>127</v>
      </c>
      <c r="D69" s="124">
        <v>5</v>
      </c>
      <c r="E69" s="14" t="s">
        <v>130</v>
      </c>
      <c r="F69" s="14">
        <v>4</v>
      </c>
      <c r="G69" s="1"/>
    </row>
    <row r="70" spans="1:7" x14ac:dyDescent="0.25">
      <c r="A70" s="1"/>
      <c r="B70" s="1"/>
      <c r="C70" s="1"/>
      <c r="D70" s="1"/>
      <c r="E70" s="1"/>
      <c r="F70" s="1"/>
      <c r="G70" s="1"/>
    </row>
    <row r="71" spans="1:7" x14ac:dyDescent="0.25">
      <c r="A71" s="1"/>
      <c r="B71" s="1"/>
      <c r="C71" s="1"/>
      <c r="D71" s="1"/>
      <c r="E71" s="1"/>
      <c r="F71" s="1"/>
      <c r="G71" s="1"/>
    </row>
    <row r="72" spans="1:7" x14ac:dyDescent="0.25">
      <c r="A72" s="3" t="s">
        <v>78</v>
      </c>
      <c r="B72" s="15" t="s">
        <v>3</v>
      </c>
      <c r="C72" s="15" t="s">
        <v>99</v>
      </c>
      <c r="D72" s="15"/>
      <c r="E72" s="15" t="s">
        <v>98</v>
      </c>
      <c r="F72" s="15"/>
      <c r="G72" s="1"/>
    </row>
    <row r="73" spans="1:7" x14ac:dyDescent="0.25">
      <c r="A73" s="1"/>
      <c r="B73" s="14">
        <v>45</v>
      </c>
      <c r="C73" s="124" t="s">
        <v>124</v>
      </c>
      <c r="D73" s="124">
        <v>7</v>
      </c>
      <c r="E73" s="14" t="s">
        <v>127</v>
      </c>
      <c r="F73" s="14">
        <v>1</v>
      </c>
      <c r="G73" s="1"/>
    </row>
    <row r="74" spans="1:7" ht="14.25" customHeight="1" x14ac:dyDescent="0.25"/>
    <row r="75" spans="1:7" ht="18.75" x14ac:dyDescent="0.3">
      <c r="B75" s="26" t="s">
        <v>190</v>
      </c>
    </row>
  </sheetData>
  <sortState xmlns:xlrd2="http://schemas.microsoft.com/office/spreadsheetml/2017/richdata2" ref="H17:AH23">
    <sortCondition descending="1" ref="AB17:AB23"/>
  </sortState>
  <pageMargins left="0.7" right="0.7" top="0.75" bottom="0.75" header="0.3" footer="0.3"/>
  <pageSetup orientation="portrait"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EB062-9847-4148-A594-DC99DDF44206}">
  <dimension ref="A2:AN78"/>
  <sheetViews>
    <sheetView showGridLines="0" topLeftCell="A45" workbookViewId="0"/>
  </sheetViews>
  <sheetFormatPr defaultRowHeight="15" x14ac:dyDescent="0.25"/>
  <cols>
    <col min="1" max="1" width="15" customWidth="1"/>
    <col min="3" max="3" width="27.28515625" customWidth="1"/>
    <col min="4" max="4" width="5.5703125" customWidth="1"/>
    <col min="5" max="5" width="25" customWidth="1"/>
    <col min="6" max="6" width="6.140625" customWidth="1"/>
    <col min="7" max="7" width="4.5703125" customWidth="1"/>
    <col min="8" max="8" width="22.85546875" customWidth="1"/>
    <col min="9" max="24" width="3.7109375" customWidth="1"/>
    <col min="25" max="25" width="7.140625" bestFit="1" customWidth="1"/>
    <col min="26" max="26" width="5.28515625" bestFit="1" customWidth="1"/>
    <col min="27" max="27" width="4.7109375" bestFit="1" customWidth="1"/>
    <col min="28" max="28" width="3.140625" bestFit="1" customWidth="1"/>
    <col min="29" max="29" width="6.85546875" customWidth="1"/>
    <col min="30" max="30" width="3.42578125" bestFit="1" customWidth="1"/>
    <col min="31" max="31" width="7.140625" bestFit="1" customWidth="1"/>
    <col min="32" max="32" width="8.140625" bestFit="1" customWidth="1"/>
  </cols>
  <sheetData>
    <row r="2" spans="1:40" ht="18.75" x14ac:dyDescent="0.3">
      <c r="A2" s="1"/>
      <c r="B2" s="1"/>
      <c r="C2" s="1"/>
      <c r="D2" s="10" t="s">
        <v>496</v>
      </c>
      <c r="F2" s="1"/>
      <c r="G2" s="1"/>
      <c r="H2" s="1"/>
      <c r="I2" s="17"/>
      <c r="J2" s="17"/>
      <c r="K2" s="17"/>
      <c r="L2" s="19"/>
      <c r="M2" s="17"/>
      <c r="N2" s="19"/>
      <c r="O2" s="1"/>
    </row>
    <row r="3" spans="1:40" x14ac:dyDescent="0.25">
      <c r="A3" s="1"/>
      <c r="B3" s="1"/>
      <c r="C3" s="1"/>
      <c r="D3" s="1"/>
      <c r="E3" s="1"/>
      <c r="F3" s="1"/>
      <c r="G3" s="1"/>
      <c r="H3" s="1"/>
    </row>
    <row r="4" spans="1:40" x14ac:dyDescent="0.25">
      <c r="A4" s="3" t="s">
        <v>28</v>
      </c>
      <c r="B4" s="15" t="s">
        <v>3</v>
      </c>
      <c r="C4" s="15" t="s">
        <v>99</v>
      </c>
      <c r="D4" s="15"/>
      <c r="E4" s="15" t="s">
        <v>98</v>
      </c>
      <c r="F4" s="15"/>
      <c r="G4" s="1"/>
      <c r="Y4" s="53" t="s">
        <v>244</v>
      </c>
      <c r="Z4" s="18" t="s">
        <v>115</v>
      </c>
      <c r="AA4" s="18" t="s">
        <v>112</v>
      </c>
      <c r="AB4" s="18" t="s">
        <v>113</v>
      </c>
      <c r="AC4" s="20" t="s">
        <v>117</v>
      </c>
      <c r="AD4" s="18" t="s">
        <v>114</v>
      </c>
      <c r="AE4" s="20" t="s">
        <v>116</v>
      </c>
      <c r="AF4" s="18" t="s">
        <v>118</v>
      </c>
      <c r="AH4" s="1"/>
      <c r="AI4" s="1"/>
      <c r="AJ4" s="1"/>
      <c r="AK4" s="1"/>
      <c r="AL4" s="1"/>
      <c r="AM4" s="1"/>
      <c r="AN4" s="1"/>
    </row>
    <row r="5" spans="1:40" x14ac:dyDescent="0.25">
      <c r="A5" s="4"/>
      <c r="B5" s="14">
        <v>1</v>
      </c>
      <c r="C5" s="124" t="s">
        <v>17</v>
      </c>
      <c r="D5" s="124">
        <v>9</v>
      </c>
      <c r="E5" s="14" t="s">
        <v>22</v>
      </c>
      <c r="F5" s="14">
        <v>0</v>
      </c>
      <c r="G5" s="1"/>
      <c r="H5" s="54" t="s">
        <v>124</v>
      </c>
      <c r="I5" s="30">
        <v>6</v>
      </c>
      <c r="J5" s="39">
        <v>0</v>
      </c>
      <c r="K5" s="30">
        <v>4</v>
      </c>
      <c r="L5" s="39">
        <v>0</v>
      </c>
      <c r="M5" s="35">
        <v>0</v>
      </c>
      <c r="N5" s="41">
        <v>7</v>
      </c>
      <c r="O5" s="32" t="s">
        <v>242</v>
      </c>
      <c r="P5" s="55"/>
      <c r="Q5" s="30">
        <v>4</v>
      </c>
      <c r="R5" s="39">
        <v>1</v>
      </c>
      <c r="S5" s="30">
        <v>6</v>
      </c>
      <c r="T5" s="39">
        <v>3</v>
      </c>
      <c r="U5" s="30">
        <v>4</v>
      </c>
      <c r="V5" s="39">
        <v>3</v>
      </c>
      <c r="W5" s="30">
        <v>4</v>
      </c>
      <c r="X5" s="30">
        <v>0</v>
      </c>
      <c r="Y5" s="17">
        <v>7</v>
      </c>
      <c r="Z5" s="17">
        <v>6</v>
      </c>
      <c r="AA5" s="17">
        <v>1</v>
      </c>
      <c r="AB5" s="17">
        <f>I5+K5+M5+Q5+S5+U5+W5</f>
        <v>28</v>
      </c>
      <c r="AC5" s="17">
        <f>AB5/Y5</f>
        <v>4</v>
      </c>
      <c r="AD5" s="17">
        <f>J5+L5+N5+R5+T5+V5+X5</f>
        <v>14</v>
      </c>
      <c r="AE5" s="17">
        <f>AD5/Y5</f>
        <v>2</v>
      </c>
      <c r="AF5" s="17">
        <f>AB5-AD5</f>
        <v>14</v>
      </c>
      <c r="AH5" s="1"/>
      <c r="AI5" s="1"/>
      <c r="AJ5" s="1"/>
      <c r="AK5" s="1"/>
      <c r="AL5" s="1"/>
      <c r="AM5" s="1"/>
      <c r="AN5" s="1"/>
    </row>
    <row r="6" spans="1:40" x14ac:dyDescent="0.25">
      <c r="A6" s="1"/>
      <c r="B6" s="14">
        <v>2</v>
      </c>
      <c r="C6" s="14" t="s">
        <v>15</v>
      </c>
      <c r="D6" s="14">
        <v>3</v>
      </c>
      <c r="E6" s="124" t="s">
        <v>16</v>
      </c>
      <c r="F6" s="124">
        <v>16</v>
      </c>
      <c r="G6" s="1"/>
      <c r="H6" s="54" t="s">
        <v>127</v>
      </c>
      <c r="I6" s="30">
        <v>5</v>
      </c>
      <c r="J6" s="39">
        <v>2</v>
      </c>
      <c r="K6" s="30">
        <v>6</v>
      </c>
      <c r="L6" s="39">
        <v>0</v>
      </c>
      <c r="M6" s="30">
        <v>7</v>
      </c>
      <c r="N6" s="39">
        <v>0</v>
      </c>
      <c r="O6" s="32" t="s">
        <v>242</v>
      </c>
      <c r="P6" s="55"/>
      <c r="Q6" s="35">
        <v>2</v>
      </c>
      <c r="R6" s="41">
        <v>7</v>
      </c>
      <c r="S6" s="30">
        <v>10</v>
      </c>
      <c r="T6" s="39">
        <v>7</v>
      </c>
      <c r="U6" s="30">
        <v>6</v>
      </c>
      <c r="V6" s="39">
        <v>0</v>
      </c>
      <c r="W6" s="35">
        <v>0</v>
      </c>
      <c r="X6" s="35">
        <v>4</v>
      </c>
      <c r="Y6" s="17">
        <v>7</v>
      </c>
      <c r="Z6" s="17">
        <v>5</v>
      </c>
      <c r="AA6" s="17">
        <v>2</v>
      </c>
      <c r="AB6" s="17">
        <f>I6+K6+M6+Q6+S6+U6+W6</f>
        <v>36</v>
      </c>
      <c r="AC6" s="19">
        <f>AB6/Y6</f>
        <v>5.1428571428571432</v>
      </c>
      <c r="AD6" s="17">
        <f>J6+L6+N6+R6+T6+V6+X6</f>
        <v>20</v>
      </c>
      <c r="AE6" s="19">
        <f>AD6/Y6</f>
        <v>2.8571428571428572</v>
      </c>
      <c r="AF6" s="17">
        <f>AB6-AD6</f>
        <v>16</v>
      </c>
      <c r="AH6" s="1"/>
      <c r="AI6" s="1"/>
      <c r="AJ6" s="1"/>
      <c r="AK6" s="22"/>
      <c r="AL6" s="1"/>
      <c r="AM6" s="22"/>
      <c r="AN6" s="1"/>
    </row>
    <row r="7" spans="1:40" x14ac:dyDescent="0.25">
      <c r="A7" s="1"/>
      <c r="B7" s="14">
        <v>3</v>
      </c>
      <c r="C7" s="14" t="s">
        <v>62</v>
      </c>
      <c r="D7" s="14">
        <v>2</v>
      </c>
      <c r="E7" s="124" t="s">
        <v>11</v>
      </c>
      <c r="F7" s="124">
        <v>7</v>
      </c>
      <c r="G7" s="1"/>
      <c r="H7" s="54" t="s">
        <v>128</v>
      </c>
      <c r="I7" s="30">
        <v>8</v>
      </c>
      <c r="J7" s="39">
        <f>+L7+N7+P7+R7+V7</f>
        <v>14</v>
      </c>
      <c r="K7" s="35">
        <v>0</v>
      </c>
      <c r="L7" s="41">
        <v>1</v>
      </c>
      <c r="M7" s="30">
        <v>1</v>
      </c>
      <c r="N7" s="39">
        <v>0</v>
      </c>
      <c r="O7" s="30">
        <v>10</v>
      </c>
      <c r="P7" s="39">
        <v>0</v>
      </c>
      <c r="Q7" s="30">
        <v>14</v>
      </c>
      <c r="R7" s="39">
        <v>9</v>
      </c>
      <c r="S7" s="32" t="s">
        <v>242</v>
      </c>
      <c r="T7" s="55"/>
      <c r="U7" s="35">
        <v>3</v>
      </c>
      <c r="V7" s="35">
        <v>4</v>
      </c>
      <c r="Y7" s="17">
        <v>6</v>
      </c>
      <c r="Z7" s="17">
        <v>4</v>
      </c>
      <c r="AA7" s="17">
        <v>2</v>
      </c>
      <c r="AB7" s="17">
        <f>I7+K7+M7+O7+Q7+U7</f>
        <v>36</v>
      </c>
      <c r="AC7" s="17">
        <f>AB7/Y7</f>
        <v>6</v>
      </c>
      <c r="AD7" s="17">
        <f>J7+L7+N7+P7+R7+V7</f>
        <v>28</v>
      </c>
      <c r="AE7" s="19">
        <f>AD7/Y7</f>
        <v>4.666666666666667</v>
      </c>
      <c r="AF7" s="17">
        <f>AB7-AD7</f>
        <v>8</v>
      </c>
      <c r="AH7" s="1"/>
      <c r="AI7" s="1"/>
      <c r="AJ7" s="1"/>
      <c r="AK7" s="1"/>
      <c r="AL7" s="1"/>
      <c r="AM7" s="22"/>
      <c r="AN7" s="1"/>
    </row>
    <row r="8" spans="1:40" x14ac:dyDescent="0.25">
      <c r="A8" s="1"/>
      <c r="B8" s="14">
        <v>4</v>
      </c>
      <c r="C8" s="14" t="s">
        <v>25</v>
      </c>
      <c r="D8" s="14">
        <v>0</v>
      </c>
      <c r="E8" s="124" t="s">
        <v>18</v>
      </c>
      <c r="F8" s="124">
        <v>8</v>
      </c>
      <c r="G8" s="1"/>
      <c r="H8" s="54" t="s">
        <v>136</v>
      </c>
      <c r="I8" s="30">
        <v>9</v>
      </c>
      <c r="J8" s="39">
        <v>0</v>
      </c>
      <c r="K8" s="32" t="s">
        <v>242</v>
      </c>
      <c r="L8" s="55"/>
      <c r="M8" s="30">
        <v>13</v>
      </c>
      <c r="N8" s="39">
        <v>10</v>
      </c>
      <c r="O8" s="30">
        <v>5</v>
      </c>
      <c r="P8" s="39">
        <v>3</v>
      </c>
      <c r="Q8" s="30">
        <v>7</v>
      </c>
      <c r="R8" s="39">
        <v>2</v>
      </c>
      <c r="S8" s="35">
        <v>3</v>
      </c>
      <c r="T8" s="41">
        <v>6</v>
      </c>
      <c r="U8" s="35">
        <v>0</v>
      </c>
      <c r="V8" s="35">
        <v>6</v>
      </c>
      <c r="Y8" s="17">
        <v>6</v>
      </c>
      <c r="Z8" s="17">
        <v>4</v>
      </c>
      <c r="AA8" s="17">
        <v>2</v>
      </c>
      <c r="AB8" s="17">
        <f>I8+M8+O8+Q8+S8+U8</f>
        <v>37</v>
      </c>
      <c r="AC8" s="19">
        <f>AB8/Y8</f>
        <v>6.166666666666667</v>
      </c>
      <c r="AD8" s="17">
        <f>J8+N8+P8+R8+T8+V8</f>
        <v>27</v>
      </c>
      <c r="AE8" s="17">
        <f>AD8/Y8</f>
        <v>4.5</v>
      </c>
      <c r="AF8" s="17">
        <f>AB8-AD8</f>
        <v>10</v>
      </c>
      <c r="AH8" s="1"/>
      <c r="AI8" s="1"/>
      <c r="AJ8" s="1"/>
      <c r="AK8" s="22"/>
      <c r="AL8" s="1"/>
      <c r="AM8" s="1"/>
      <c r="AN8" s="1"/>
    </row>
    <row r="9" spans="1:40" x14ac:dyDescent="0.25">
      <c r="A9" s="1"/>
      <c r="B9" s="14">
        <v>5</v>
      </c>
      <c r="C9" s="124" t="s">
        <v>327</v>
      </c>
      <c r="D9" s="124">
        <v>17</v>
      </c>
      <c r="E9" s="14" t="s">
        <v>65</v>
      </c>
      <c r="F9" s="14">
        <v>2</v>
      </c>
      <c r="G9" s="1"/>
      <c r="H9" s="54" t="s">
        <v>439</v>
      </c>
      <c r="I9" s="30">
        <v>17</v>
      </c>
      <c r="J9" s="39">
        <v>2</v>
      </c>
      <c r="K9" s="30">
        <v>1</v>
      </c>
      <c r="L9" s="39">
        <v>0</v>
      </c>
      <c r="M9" s="35">
        <v>5</v>
      </c>
      <c r="N9" s="41">
        <v>12</v>
      </c>
      <c r="O9" s="30">
        <v>9</v>
      </c>
      <c r="P9" s="39">
        <v>0</v>
      </c>
      <c r="Q9" s="30">
        <v>6</v>
      </c>
      <c r="R9" s="39">
        <v>3</v>
      </c>
      <c r="S9" s="35">
        <v>7</v>
      </c>
      <c r="T9" s="35">
        <v>10</v>
      </c>
      <c r="Y9" s="17">
        <v>6</v>
      </c>
      <c r="Z9" s="17">
        <v>4</v>
      </c>
      <c r="AA9" s="17">
        <v>2</v>
      </c>
      <c r="AB9" s="17">
        <f>I9+K9+M9+O9+Q9+S9</f>
        <v>45</v>
      </c>
      <c r="AC9" s="17">
        <f t="shared" ref="AC9:AC17" si="0">AB9/Y9</f>
        <v>7.5</v>
      </c>
      <c r="AD9" s="17">
        <f>J9+L9+N9+P9+R9+T9</f>
        <v>27</v>
      </c>
      <c r="AE9" s="17">
        <f t="shared" ref="AE9:AE17" si="1">AD9/Y9</f>
        <v>4.5</v>
      </c>
      <c r="AF9" s="17">
        <f>AB9-AD9</f>
        <v>18</v>
      </c>
      <c r="AH9" s="1"/>
      <c r="AI9" s="1"/>
      <c r="AJ9" s="1"/>
      <c r="AK9" s="1"/>
      <c r="AL9" s="1"/>
      <c r="AM9" s="1"/>
      <c r="AN9" s="1"/>
    </row>
    <row r="10" spans="1:40" x14ac:dyDescent="0.25">
      <c r="A10" s="1"/>
      <c r="B10" s="14">
        <v>6</v>
      </c>
      <c r="C10" s="14" t="s">
        <v>42</v>
      </c>
      <c r="D10" s="14">
        <v>1</v>
      </c>
      <c r="E10" s="124" t="s">
        <v>24</v>
      </c>
      <c r="F10" s="124">
        <v>2</v>
      </c>
      <c r="G10" s="1"/>
      <c r="H10" s="54" t="s">
        <v>137</v>
      </c>
      <c r="I10" s="35">
        <v>3</v>
      </c>
      <c r="J10" s="41">
        <v>16</v>
      </c>
      <c r="K10" s="30">
        <v>2</v>
      </c>
      <c r="L10" s="39">
        <v>0</v>
      </c>
      <c r="M10" s="30">
        <v>3</v>
      </c>
      <c r="N10" s="39">
        <v>2</v>
      </c>
      <c r="O10" s="30">
        <v>11</v>
      </c>
      <c r="P10" s="39">
        <v>4</v>
      </c>
      <c r="Q10" s="35">
        <v>9</v>
      </c>
      <c r="R10" s="35">
        <v>14</v>
      </c>
      <c r="Y10" s="17">
        <v>5</v>
      </c>
      <c r="Z10" s="17">
        <v>3</v>
      </c>
      <c r="AA10" s="17">
        <v>2</v>
      </c>
      <c r="AB10" s="17">
        <f>I10+K10+M10+O10+Q10</f>
        <v>28</v>
      </c>
      <c r="AC10" s="17">
        <f t="shared" si="0"/>
        <v>5.6</v>
      </c>
      <c r="AD10" s="17">
        <f>J10+L10+N10+P10+R10</f>
        <v>36</v>
      </c>
      <c r="AE10" s="17">
        <f t="shared" si="1"/>
        <v>7.2</v>
      </c>
      <c r="AF10" s="17">
        <f t="shared" ref="AF10:AF21" si="2">AB10-AD10</f>
        <v>-8</v>
      </c>
      <c r="AH10" s="1"/>
      <c r="AI10" s="1"/>
      <c r="AJ10" s="1"/>
      <c r="AK10" s="1"/>
      <c r="AL10" s="1"/>
      <c r="AM10" s="1"/>
      <c r="AN10" s="1"/>
    </row>
    <row r="11" spans="1:40" x14ac:dyDescent="0.25">
      <c r="A11" s="1"/>
      <c r="B11" s="14">
        <v>7</v>
      </c>
      <c r="C11" s="14" t="s">
        <v>13</v>
      </c>
      <c r="D11" s="14">
        <v>5</v>
      </c>
      <c r="E11" s="124" t="s">
        <v>26</v>
      </c>
      <c r="F11" s="124">
        <v>14</v>
      </c>
      <c r="G11" s="1"/>
      <c r="H11" s="54" t="s">
        <v>132</v>
      </c>
      <c r="I11" s="30">
        <v>14</v>
      </c>
      <c r="J11" s="39">
        <v>5</v>
      </c>
      <c r="K11" s="30">
        <v>5</v>
      </c>
      <c r="L11" s="39">
        <v>2</v>
      </c>
      <c r="M11" s="30">
        <v>12</v>
      </c>
      <c r="N11" s="39">
        <v>5</v>
      </c>
      <c r="O11" s="35">
        <v>3</v>
      </c>
      <c r="P11" s="41">
        <v>5</v>
      </c>
      <c r="Q11" s="35">
        <v>1</v>
      </c>
      <c r="R11" s="35">
        <v>4</v>
      </c>
      <c r="Y11" s="17">
        <v>5</v>
      </c>
      <c r="Z11" s="17">
        <v>3</v>
      </c>
      <c r="AA11" s="17">
        <v>2</v>
      </c>
      <c r="AB11" s="17">
        <f>I11+K11+M11+O11+Q11</f>
        <v>35</v>
      </c>
      <c r="AC11" s="17">
        <f t="shared" si="0"/>
        <v>7</v>
      </c>
      <c r="AD11" s="17">
        <f>J11+L11+N11+P11+R11</f>
        <v>21</v>
      </c>
      <c r="AE11" s="17">
        <f t="shared" si="1"/>
        <v>4.2</v>
      </c>
      <c r="AF11" s="17">
        <f t="shared" si="2"/>
        <v>14</v>
      </c>
      <c r="AH11" s="1"/>
      <c r="AI11" s="1"/>
      <c r="AJ11" s="1"/>
      <c r="AK11" s="1"/>
      <c r="AL11" s="1"/>
      <c r="AM11" s="1"/>
      <c r="AN11" s="1"/>
    </row>
    <row r="12" spans="1:40" x14ac:dyDescent="0.25">
      <c r="A12" s="1"/>
      <c r="B12" s="14">
        <v>8</v>
      </c>
      <c r="C12" s="124" t="s">
        <v>23</v>
      </c>
      <c r="D12" s="124">
        <v>5</v>
      </c>
      <c r="E12" s="14" t="s">
        <v>12</v>
      </c>
      <c r="F12" s="14">
        <v>4</v>
      </c>
      <c r="G12" s="1"/>
      <c r="H12" s="54" t="s">
        <v>133</v>
      </c>
      <c r="I12" s="30">
        <v>5</v>
      </c>
      <c r="J12" s="39">
        <v>1</v>
      </c>
      <c r="K12" s="35">
        <v>0</v>
      </c>
      <c r="L12" s="41">
        <v>4</v>
      </c>
      <c r="M12" s="32" t="s">
        <v>242</v>
      </c>
      <c r="N12" s="55"/>
      <c r="O12" s="30">
        <v>9</v>
      </c>
      <c r="P12" s="39">
        <v>6</v>
      </c>
      <c r="Q12" s="56">
        <v>3</v>
      </c>
      <c r="R12" s="56">
        <v>6</v>
      </c>
      <c r="Y12" s="17">
        <v>4</v>
      </c>
      <c r="Z12" s="17">
        <v>2</v>
      </c>
      <c r="AA12" s="17">
        <v>2</v>
      </c>
      <c r="AB12" s="17">
        <f>I12+K12+O12+Q12</f>
        <v>17</v>
      </c>
      <c r="AC12" s="19">
        <f t="shared" si="0"/>
        <v>4.25</v>
      </c>
      <c r="AD12" s="17">
        <f>J12+L12+P12+R12</f>
        <v>17</v>
      </c>
      <c r="AE12" s="19">
        <f t="shared" si="1"/>
        <v>4.25</v>
      </c>
      <c r="AF12" s="17">
        <f t="shared" si="2"/>
        <v>0</v>
      </c>
      <c r="AH12" s="1"/>
      <c r="AI12" s="1"/>
      <c r="AJ12" s="1"/>
      <c r="AK12" s="22"/>
      <c r="AL12" s="1"/>
      <c r="AM12" s="22"/>
      <c r="AN12" s="1"/>
    </row>
    <row r="13" spans="1:40" x14ac:dyDescent="0.25">
      <c r="A13" s="1"/>
      <c r="B13" s="14">
        <v>9</v>
      </c>
      <c r="C13" s="124" t="s">
        <v>20</v>
      </c>
      <c r="D13" s="124">
        <v>5</v>
      </c>
      <c r="E13" s="14" t="s">
        <v>63</v>
      </c>
      <c r="F13" s="14">
        <v>2</v>
      </c>
      <c r="G13" s="1"/>
      <c r="H13" s="54" t="s">
        <v>134</v>
      </c>
      <c r="I13" s="30">
        <v>2</v>
      </c>
      <c r="J13" s="39">
        <v>1</v>
      </c>
      <c r="K13" s="35">
        <v>2</v>
      </c>
      <c r="L13" s="41">
        <v>5</v>
      </c>
      <c r="M13" s="30">
        <v>12</v>
      </c>
      <c r="N13" s="39">
        <v>0</v>
      </c>
      <c r="O13" s="35">
        <v>6</v>
      </c>
      <c r="P13" s="35">
        <v>9</v>
      </c>
      <c r="Y13" s="17">
        <v>4</v>
      </c>
      <c r="Z13" s="17">
        <v>2</v>
      </c>
      <c r="AA13" s="17">
        <v>2</v>
      </c>
      <c r="AB13" s="17">
        <f>I13+K13+M13+O13</f>
        <v>22</v>
      </c>
      <c r="AC13" s="17">
        <f t="shared" si="0"/>
        <v>5.5</v>
      </c>
      <c r="AD13" s="17">
        <f>J13+L13+N13+P13</f>
        <v>15</v>
      </c>
      <c r="AE13" s="19">
        <f t="shared" si="1"/>
        <v>3.75</v>
      </c>
      <c r="AF13" s="17">
        <f t="shared" si="2"/>
        <v>7</v>
      </c>
      <c r="AH13" s="1"/>
      <c r="AI13" s="1"/>
      <c r="AJ13" s="1"/>
      <c r="AK13" s="1"/>
      <c r="AL13" s="1"/>
      <c r="AM13" s="22"/>
      <c r="AN13" s="1"/>
    </row>
    <row r="14" spans="1:40" x14ac:dyDescent="0.25">
      <c r="A14" s="1"/>
      <c r="B14" s="14">
        <v>10</v>
      </c>
      <c r="C14" s="124" t="s">
        <v>21</v>
      </c>
      <c r="D14" s="124">
        <v>5</v>
      </c>
      <c r="E14" s="14" t="s">
        <v>10</v>
      </c>
      <c r="F14" s="14">
        <v>1</v>
      </c>
      <c r="G14" s="1"/>
      <c r="H14" s="54" t="s">
        <v>135</v>
      </c>
      <c r="I14" s="35">
        <v>0</v>
      </c>
      <c r="J14" s="41">
        <v>8</v>
      </c>
      <c r="K14" s="30">
        <v>7</v>
      </c>
      <c r="L14" s="39">
        <v>5</v>
      </c>
      <c r="M14" s="30">
        <v>8</v>
      </c>
      <c r="N14" s="39">
        <v>7</v>
      </c>
      <c r="O14" s="35">
        <v>4</v>
      </c>
      <c r="P14" s="35">
        <v>11</v>
      </c>
      <c r="Y14" s="17">
        <v>4</v>
      </c>
      <c r="Z14" s="17">
        <v>2</v>
      </c>
      <c r="AA14" s="17">
        <v>2</v>
      </c>
      <c r="AB14" s="17">
        <f>I14+K14+M14+O14</f>
        <v>19</v>
      </c>
      <c r="AC14" s="19">
        <f t="shared" si="0"/>
        <v>4.75</v>
      </c>
      <c r="AD14" s="17">
        <f>J14+L14+N14+P14</f>
        <v>31</v>
      </c>
      <c r="AE14" s="19">
        <f t="shared" si="1"/>
        <v>7.75</v>
      </c>
      <c r="AF14" s="17">
        <f t="shared" si="2"/>
        <v>-12</v>
      </c>
      <c r="AH14" s="1"/>
      <c r="AI14" s="1"/>
      <c r="AJ14" s="1"/>
      <c r="AK14" s="22"/>
      <c r="AL14" s="1"/>
      <c r="AM14" s="22"/>
      <c r="AN14" s="1"/>
    </row>
    <row r="15" spans="1:40" x14ac:dyDescent="0.25">
      <c r="A15" s="1"/>
      <c r="B15" s="14">
        <v>11</v>
      </c>
      <c r="C15" s="14" t="s">
        <v>9</v>
      </c>
      <c r="D15" s="14">
        <v>0</v>
      </c>
      <c r="E15" s="124" t="s">
        <v>19</v>
      </c>
      <c r="F15" s="124">
        <v>6</v>
      </c>
      <c r="G15" s="1"/>
      <c r="H15" s="54" t="s">
        <v>142</v>
      </c>
      <c r="I15" s="30">
        <v>7</v>
      </c>
      <c r="J15" s="39">
        <v>2</v>
      </c>
      <c r="K15" s="30">
        <v>8</v>
      </c>
      <c r="L15" s="39">
        <v>7</v>
      </c>
      <c r="M15" s="35">
        <v>10</v>
      </c>
      <c r="N15" s="41">
        <v>13</v>
      </c>
      <c r="O15" s="35">
        <v>0</v>
      </c>
      <c r="P15" s="35">
        <v>9</v>
      </c>
      <c r="Y15" s="17">
        <v>4</v>
      </c>
      <c r="Z15" s="17">
        <v>2</v>
      </c>
      <c r="AA15" s="17">
        <v>2</v>
      </c>
      <c r="AB15" s="17">
        <f>I15+K15+M15+O15</f>
        <v>25</v>
      </c>
      <c r="AC15" s="19">
        <f t="shared" si="0"/>
        <v>6.25</v>
      </c>
      <c r="AD15" s="17">
        <f>J15+L15+N15+P15</f>
        <v>31</v>
      </c>
      <c r="AE15" s="19">
        <f t="shared" si="1"/>
        <v>7.75</v>
      </c>
      <c r="AF15" s="17">
        <f t="shared" si="2"/>
        <v>-6</v>
      </c>
      <c r="AH15" s="1"/>
      <c r="AI15" s="1"/>
      <c r="AJ15" s="1"/>
      <c r="AK15" s="22"/>
      <c r="AL15" s="1"/>
      <c r="AM15" s="22"/>
      <c r="AN15" s="1"/>
    </row>
    <row r="16" spans="1:40" x14ac:dyDescent="0.25">
      <c r="A16" s="1"/>
      <c r="B16" s="1"/>
      <c r="C16" s="1"/>
      <c r="D16" s="1"/>
      <c r="E16" s="1"/>
      <c r="F16" s="1"/>
      <c r="G16" s="1"/>
      <c r="H16" s="54" t="s">
        <v>141</v>
      </c>
      <c r="I16" s="35">
        <v>1</v>
      </c>
      <c r="J16" s="41">
        <v>5</v>
      </c>
      <c r="K16" s="30">
        <v>5</v>
      </c>
      <c r="L16" s="39">
        <v>2</v>
      </c>
      <c r="M16" s="30">
        <v>4</v>
      </c>
      <c r="N16" s="39">
        <v>1</v>
      </c>
      <c r="O16" s="35">
        <v>0</v>
      </c>
      <c r="P16" s="35">
        <v>10</v>
      </c>
      <c r="Y16" s="17">
        <v>4</v>
      </c>
      <c r="Z16" s="17">
        <v>2</v>
      </c>
      <c r="AA16" s="17">
        <v>2</v>
      </c>
      <c r="AB16" s="17">
        <f>I16+K16+M16+O16</f>
        <v>10</v>
      </c>
      <c r="AC16" s="17">
        <f t="shared" si="0"/>
        <v>2.5</v>
      </c>
      <c r="AD16" s="17">
        <f>J16+L16+N16+P16</f>
        <v>18</v>
      </c>
      <c r="AE16" s="17">
        <f t="shared" si="1"/>
        <v>4.5</v>
      </c>
      <c r="AF16" s="17">
        <f t="shared" si="2"/>
        <v>-8</v>
      </c>
      <c r="AH16" s="1"/>
      <c r="AI16" s="1"/>
      <c r="AJ16" s="1"/>
      <c r="AK16" s="1"/>
      <c r="AL16" s="1"/>
      <c r="AM16" s="1"/>
      <c r="AN16" s="1"/>
    </row>
    <row r="17" spans="1:40" x14ac:dyDescent="0.25">
      <c r="A17" s="3"/>
      <c r="B17" s="1"/>
      <c r="C17" s="1"/>
      <c r="D17" s="1"/>
      <c r="E17" s="1"/>
      <c r="F17" s="1"/>
      <c r="G17" s="1"/>
      <c r="H17" s="54" t="s">
        <v>139</v>
      </c>
      <c r="I17" s="30">
        <v>16</v>
      </c>
      <c r="J17" s="39">
        <v>3</v>
      </c>
      <c r="K17" s="35">
        <v>7</v>
      </c>
      <c r="L17" s="41">
        <v>8</v>
      </c>
      <c r="M17" s="35">
        <v>0</v>
      </c>
      <c r="N17" s="35">
        <v>1</v>
      </c>
      <c r="O17" s="1"/>
      <c r="P17" s="1"/>
      <c r="Y17" s="17">
        <v>3</v>
      </c>
      <c r="Z17" s="17">
        <v>1</v>
      </c>
      <c r="AA17" s="17">
        <v>2</v>
      </c>
      <c r="AB17" s="17">
        <f>I17+K17+M17</f>
        <v>23</v>
      </c>
      <c r="AC17" s="19">
        <f t="shared" si="0"/>
        <v>7.666666666666667</v>
      </c>
      <c r="AD17" s="17">
        <f>J17+L17+N17</f>
        <v>12</v>
      </c>
      <c r="AE17" s="17">
        <f t="shared" si="1"/>
        <v>4</v>
      </c>
      <c r="AF17" s="17">
        <f t="shared" si="2"/>
        <v>11</v>
      </c>
      <c r="AH17" s="1"/>
      <c r="AI17" s="1"/>
      <c r="AJ17" s="1"/>
      <c r="AK17" s="22"/>
      <c r="AL17" s="1"/>
      <c r="AM17" s="1"/>
      <c r="AN17" s="1"/>
    </row>
    <row r="18" spans="1:40" x14ac:dyDescent="0.25">
      <c r="A18" s="3" t="s">
        <v>30</v>
      </c>
      <c r="B18" s="15" t="s">
        <v>3</v>
      </c>
      <c r="C18" s="15" t="s">
        <v>99</v>
      </c>
      <c r="D18" s="15"/>
      <c r="E18" s="15" t="s">
        <v>98</v>
      </c>
      <c r="F18" s="15"/>
      <c r="G18" s="1"/>
      <c r="H18" s="54" t="s">
        <v>125</v>
      </c>
      <c r="I18" s="35">
        <v>1</v>
      </c>
      <c r="J18" s="41">
        <v>2</v>
      </c>
      <c r="K18" s="30">
        <v>9</v>
      </c>
      <c r="L18" s="39">
        <v>1</v>
      </c>
      <c r="M18" s="35">
        <v>7</v>
      </c>
      <c r="N18" s="35">
        <v>8</v>
      </c>
      <c r="O18" s="1"/>
      <c r="P18" s="1"/>
      <c r="Y18" s="17">
        <v>3</v>
      </c>
      <c r="Z18" s="17">
        <v>1</v>
      </c>
      <c r="AA18" s="17">
        <v>2</v>
      </c>
      <c r="AB18" s="17">
        <f>I18+K18+M18</f>
        <v>17</v>
      </c>
      <c r="AC18" s="19">
        <f t="shared" ref="AC18:AC26" si="3">AB18/Y18</f>
        <v>5.666666666666667</v>
      </c>
      <c r="AD18" s="17">
        <f>J18+L18+N18</f>
        <v>11</v>
      </c>
      <c r="AE18" s="19">
        <f t="shared" ref="AE18:AE26" si="4">AD18/Y18</f>
        <v>3.6666666666666665</v>
      </c>
      <c r="AF18" s="17">
        <f t="shared" si="2"/>
        <v>6</v>
      </c>
      <c r="AH18" s="1"/>
      <c r="AI18" s="1"/>
      <c r="AJ18" s="1"/>
      <c r="AK18" s="22"/>
      <c r="AL18" s="1"/>
      <c r="AM18" s="22"/>
      <c r="AN18" s="1"/>
    </row>
    <row r="19" spans="1:40" x14ac:dyDescent="0.25">
      <c r="A19" s="2" t="s">
        <v>31</v>
      </c>
      <c r="B19" s="14">
        <v>12</v>
      </c>
      <c r="C19" s="124" t="s">
        <v>71</v>
      </c>
      <c r="D19" s="124">
        <v>2</v>
      </c>
      <c r="E19" s="14" t="s">
        <v>74</v>
      </c>
      <c r="F19" s="14">
        <v>0</v>
      </c>
      <c r="G19" s="1"/>
      <c r="H19" s="54" t="s">
        <v>131</v>
      </c>
      <c r="I19" s="30">
        <v>5</v>
      </c>
      <c r="J19" s="39">
        <v>4</v>
      </c>
      <c r="K19" s="35">
        <v>0</v>
      </c>
      <c r="L19" s="41">
        <v>6</v>
      </c>
      <c r="M19" s="35">
        <v>0</v>
      </c>
      <c r="N19" s="35">
        <v>12</v>
      </c>
      <c r="O19" s="1"/>
      <c r="P19" s="1"/>
      <c r="Y19" s="17">
        <v>3</v>
      </c>
      <c r="Z19" s="17">
        <v>1</v>
      </c>
      <c r="AA19" s="17">
        <v>2</v>
      </c>
      <c r="AB19" s="17">
        <f>I19+K19+M19</f>
        <v>5</v>
      </c>
      <c r="AC19" s="19">
        <f t="shared" si="3"/>
        <v>1.6666666666666667</v>
      </c>
      <c r="AD19" s="17">
        <f>J19+L19+N19</f>
        <v>22</v>
      </c>
      <c r="AE19" s="19">
        <f t="shared" si="4"/>
        <v>7.333333333333333</v>
      </c>
      <c r="AF19" s="17">
        <f t="shared" si="2"/>
        <v>-17</v>
      </c>
      <c r="AH19" s="1"/>
      <c r="AI19" s="1"/>
      <c r="AJ19" s="1"/>
      <c r="AK19" s="22"/>
      <c r="AL19" s="1"/>
      <c r="AM19" s="22"/>
      <c r="AN19" s="1"/>
    </row>
    <row r="20" spans="1:40" x14ac:dyDescent="0.25">
      <c r="A20" s="1" t="s">
        <v>107</v>
      </c>
      <c r="B20" s="14">
        <v>13</v>
      </c>
      <c r="C20" s="124" t="s">
        <v>102</v>
      </c>
      <c r="D20" s="124">
        <v>7</v>
      </c>
      <c r="E20" s="14" t="s">
        <v>43</v>
      </c>
      <c r="F20" s="14">
        <v>5</v>
      </c>
      <c r="G20" s="1"/>
      <c r="H20" s="54" t="s">
        <v>140</v>
      </c>
      <c r="I20" s="35">
        <v>2</v>
      </c>
      <c r="J20" s="41">
        <v>5</v>
      </c>
      <c r="K20" s="30">
        <v>4</v>
      </c>
      <c r="L20" s="39">
        <v>3</v>
      </c>
      <c r="M20" s="35">
        <v>1</v>
      </c>
      <c r="N20" s="35">
        <v>4</v>
      </c>
      <c r="O20" s="1"/>
      <c r="P20" s="1"/>
      <c r="Y20" s="17">
        <v>3</v>
      </c>
      <c r="Z20" s="17">
        <v>1</v>
      </c>
      <c r="AA20" s="17">
        <v>2</v>
      </c>
      <c r="AB20" s="17">
        <f>I20+K20+M20</f>
        <v>7</v>
      </c>
      <c r="AC20" s="19">
        <f t="shared" si="3"/>
        <v>2.3333333333333335</v>
      </c>
      <c r="AD20" s="17">
        <f>J20+L20+N20</f>
        <v>12</v>
      </c>
      <c r="AE20" s="17">
        <f t="shared" si="4"/>
        <v>4</v>
      </c>
      <c r="AF20" s="17">
        <f t="shared" si="2"/>
        <v>-5</v>
      </c>
      <c r="AH20" s="1"/>
      <c r="AI20" s="1"/>
      <c r="AJ20" s="1"/>
      <c r="AK20" s="22"/>
      <c r="AL20" s="1"/>
      <c r="AM20" s="1"/>
      <c r="AN20" s="1"/>
    </row>
    <row r="21" spans="1:40" x14ac:dyDescent="0.25">
      <c r="A21" s="1" t="s">
        <v>58</v>
      </c>
      <c r="B21" s="14">
        <v>14</v>
      </c>
      <c r="C21" s="124" t="s">
        <v>42</v>
      </c>
      <c r="D21" s="124">
        <v>5</v>
      </c>
      <c r="E21" s="14" t="s">
        <v>103</v>
      </c>
      <c r="F21" s="14">
        <v>1</v>
      </c>
      <c r="G21" s="1"/>
      <c r="H21" s="54" t="s">
        <v>129</v>
      </c>
      <c r="I21" s="35">
        <v>0</v>
      </c>
      <c r="J21" s="41">
        <v>9</v>
      </c>
      <c r="K21" s="32" t="s">
        <v>242</v>
      </c>
      <c r="L21" s="55"/>
      <c r="M21" s="35">
        <v>2</v>
      </c>
      <c r="N21" s="35">
        <v>3</v>
      </c>
      <c r="O21" s="1"/>
      <c r="P21" s="1"/>
      <c r="Y21" s="17">
        <v>2</v>
      </c>
      <c r="Z21" s="17">
        <v>0</v>
      </c>
      <c r="AA21" s="17">
        <v>2</v>
      </c>
      <c r="AB21" s="17">
        <f>I21+M21</f>
        <v>2</v>
      </c>
      <c r="AC21" s="17">
        <f t="shared" si="3"/>
        <v>1</v>
      </c>
      <c r="AD21" s="17">
        <f>J21+N21</f>
        <v>12</v>
      </c>
      <c r="AE21" s="17">
        <f t="shared" si="4"/>
        <v>6</v>
      </c>
      <c r="AF21" s="17">
        <f t="shared" si="2"/>
        <v>-10</v>
      </c>
      <c r="AH21" s="1"/>
      <c r="AI21" s="1"/>
      <c r="AJ21" s="1"/>
      <c r="AK21" s="1"/>
      <c r="AL21" s="1"/>
      <c r="AM21" s="1"/>
      <c r="AN21" s="1"/>
    </row>
    <row r="22" spans="1:40" x14ac:dyDescent="0.25">
      <c r="A22" s="1"/>
      <c r="B22" s="14">
        <v>15</v>
      </c>
      <c r="C22" s="14" t="s">
        <v>12</v>
      </c>
      <c r="D22" s="14">
        <v>3</v>
      </c>
      <c r="E22" s="124" t="s">
        <v>105</v>
      </c>
      <c r="F22" s="124">
        <v>4</v>
      </c>
      <c r="G22" s="1"/>
      <c r="H22" s="54" t="s">
        <v>138</v>
      </c>
      <c r="I22" s="35">
        <v>0</v>
      </c>
      <c r="J22" s="41">
        <v>6</v>
      </c>
      <c r="K22" s="35">
        <v>2</v>
      </c>
      <c r="L22" s="35">
        <v>5</v>
      </c>
      <c r="M22" s="1"/>
      <c r="N22" s="1"/>
      <c r="O22" s="1"/>
      <c r="P22" s="1"/>
      <c r="Y22" s="17">
        <v>2</v>
      </c>
      <c r="Z22" s="17">
        <v>0</v>
      </c>
      <c r="AA22" s="17">
        <v>2</v>
      </c>
      <c r="AB22" s="17">
        <f>I22+K22</f>
        <v>2</v>
      </c>
      <c r="AC22" s="17">
        <f t="shared" si="3"/>
        <v>1</v>
      </c>
      <c r="AD22" s="17">
        <f>J22+L22</f>
        <v>11</v>
      </c>
      <c r="AE22" s="17">
        <f t="shared" si="4"/>
        <v>5.5</v>
      </c>
      <c r="AF22" s="17">
        <f>AB22-AD22</f>
        <v>-9</v>
      </c>
      <c r="AH22" s="1"/>
      <c r="AI22" s="1"/>
      <c r="AJ22" s="1"/>
      <c r="AK22" s="1"/>
      <c r="AL22" s="1"/>
      <c r="AM22" s="1"/>
      <c r="AN22" s="1"/>
    </row>
    <row r="23" spans="1:40" x14ac:dyDescent="0.25">
      <c r="A23" s="1"/>
      <c r="B23" s="14">
        <v>16</v>
      </c>
      <c r="C23" s="124" t="s">
        <v>109</v>
      </c>
      <c r="D23" s="124">
        <v>5</v>
      </c>
      <c r="E23" s="14" t="s">
        <v>39</v>
      </c>
      <c r="F23" s="14">
        <v>2</v>
      </c>
      <c r="G23" s="1"/>
      <c r="H23" s="54" t="s">
        <v>130</v>
      </c>
      <c r="I23" s="35">
        <v>5</v>
      </c>
      <c r="J23" s="41">
        <v>14</v>
      </c>
      <c r="K23" s="35">
        <v>1</v>
      </c>
      <c r="L23" s="35">
        <v>5</v>
      </c>
      <c r="M23" s="1"/>
      <c r="N23" s="1"/>
      <c r="O23" s="1"/>
      <c r="P23" s="1"/>
      <c r="Y23" s="17">
        <v>2</v>
      </c>
      <c r="Z23" s="17">
        <v>0</v>
      </c>
      <c r="AA23" s="17">
        <v>2</v>
      </c>
      <c r="AB23" s="17">
        <f>I23+K23</f>
        <v>6</v>
      </c>
      <c r="AC23" s="17">
        <f t="shared" si="3"/>
        <v>3</v>
      </c>
      <c r="AD23" s="17">
        <f>J23+L23</f>
        <v>19</v>
      </c>
      <c r="AE23" s="17">
        <f t="shared" si="4"/>
        <v>9.5</v>
      </c>
      <c r="AF23" s="17">
        <f>AB23-AD23</f>
        <v>-13</v>
      </c>
      <c r="AH23" s="1"/>
      <c r="AI23" s="1"/>
      <c r="AJ23" s="1"/>
      <c r="AK23" s="1"/>
      <c r="AL23" s="1"/>
      <c r="AM23" s="1"/>
      <c r="AN23" s="1"/>
    </row>
    <row r="24" spans="1:40" x14ac:dyDescent="0.25">
      <c r="A24" s="1"/>
      <c r="B24" s="14">
        <v>17</v>
      </c>
      <c r="C24" s="14" t="s">
        <v>106</v>
      </c>
      <c r="D24" s="14">
        <v>7</v>
      </c>
      <c r="E24" s="124" t="s">
        <v>38</v>
      </c>
      <c r="F24" s="124">
        <v>8</v>
      </c>
      <c r="G24" s="1"/>
      <c r="H24" s="54" t="s">
        <v>144</v>
      </c>
      <c r="I24" s="35">
        <v>4</v>
      </c>
      <c r="J24" s="41">
        <v>5</v>
      </c>
      <c r="K24" s="35">
        <v>3</v>
      </c>
      <c r="L24" s="35">
        <v>4</v>
      </c>
      <c r="M24" s="1"/>
      <c r="N24" s="1"/>
      <c r="O24" s="1"/>
      <c r="P24" s="1"/>
      <c r="Y24" s="17">
        <v>2</v>
      </c>
      <c r="Z24" s="17">
        <v>0</v>
      </c>
      <c r="AA24" s="17">
        <v>2</v>
      </c>
      <c r="AB24" s="17">
        <f>I24+K24</f>
        <v>7</v>
      </c>
      <c r="AC24" s="17">
        <f t="shared" si="3"/>
        <v>3.5</v>
      </c>
      <c r="AD24" s="17">
        <f>J24+L24</f>
        <v>9</v>
      </c>
      <c r="AE24" s="17">
        <f t="shared" si="4"/>
        <v>4.5</v>
      </c>
      <c r="AF24" s="17">
        <f>AB24-AD24</f>
        <v>-2</v>
      </c>
      <c r="AH24" s="1"/>
      <c r="AI24" s="1"/>
      <c r="AJ24" s="1"/>
      <c r="AK24" s="1"/>
      <c r="AL24" s="1"/>
      <c r="AM24" s="1"/>
      <c r="AN24" s="1"/>
    </row>
    <row r="25" spans="1:40" x14ac:dyDescent="0.25">
      <c r="A25" s="1"/>
      <c r="B25" s="14">
        <v>18</v>
      </c>
      <c r="C25" s="14" t="s">
        <v>18</v>
      </c>
      <c r="D25" s="14">
        <v>0</v>
      </c>
      <c r="E25" s="124" t="s">
        <v>250</v>
      </c>
      <c r="F25" s="124">
        <v>1</v>
      </c>
      <c r="G25" s="1"/>
      <c r="H25" s="54" t="s">
        <v>65</v>
      </c>
      <c r="I25" s="35">
        <v>2</v>
      </c>
      <c r="J25" s="41">
        <v>17</v>
      </c>
      <c r="K25" s="35">
        <v>5</v>
      </c>
      <c r="L25" s="35">
        <v>7</v>
      </c>
      <c r="M25" s="1"/>
      <c r="N25" s="1"/>
      <c r="O25" s="1"/>
      <c r="P25" s="1"/>
      <c r="Y25" s="17">
        <v>2</v>
      </c>
      <c r="Z25" s="17">
        <v>0</v>
      </c>
      <c r="AA25" s="17">
        <v>2</v>
      </c>
      <c r="AB25" s="17">
        <f>I25+K25</f>
        <v>7</v>
      </c>
      <c r="AC25" s="17">
        <f t="shared" si="3"/>
        <v>3.5</v>
      </c>
      <c r="AD25" s="17">
        <f>J25+L25</f>
        <v>24</v>
      </c>
      <c r="AE25" s="17">
        <f t="shared" si="4"/>
        <v>12</v>
      </c>
      <c r="AF25" s="17">
        <f>AB25-AD25</f>
        <v>-17</v>
      </c>
      <c r="AH25" s="1"/>
      <c r="AI25" s="1"/>
      <c r="AJ25" s="1"/>
      <c r="AK25" s="1"/>
      <c r="AL25" s="1"/>
      <c r="AM25" s="1"/>
      <c r="AN25" s="1"/>
    </row>
    <row r="26" spans="1:40" x14ac:dyDescent="0.25">
      <c r="A26" s="1"/>
      <c r="B26" s="14">
        <v>19</v>
      </c>
      <c r="C26" s="14" t="s">
        <v>101</v>
      </c>
      <c r="D26" s="14">
        <v>2</v>
      </c>
      <c r="E26" s="124" t="s">
        <v>40</v>
      </c>
      <c r="F26" s="124">
        <v>5</v>
      </c>
      <c r="G26" s="1"/>
      <c r="H26" s="54" t="s">
        <v>62</v>
      </c>
      <c r="I26" s="35">
        <v>2</v>
      </c>
      <c r="J26" s="41">
        <v>7</v>
      </c>
      <c r="K26" s="35">
        <v>0</v>
      </c>
      <c r="L26" s="35">
        <v>2</v>
      </c>
      <c r="M26" s="1"/>
      <c r="N26" s="1"/>
      <c r="O26" s="1"/>
      <c r="P26" s="1"/>
      <c r="Y26" s="17">
        <v>2</v>
      </c>
      <c r="Z26" s="17">
        <v>0</v>
      </c>
      <c r="AA26" s="17">
        <v>2</v>
      </c>
      <c r="AB26" s="17">
        <f>I26+K26</f>
        <v>2</v>
      </c>
      <c r="AC26" s="17">
        <f t="shared" si="3"/>
        <v>1</v>
      </c>
      <c r="AD26" s="17">
        <f>J26+L26</f>
        <v>9</v>
      </c>
      <c r="AE26" s="17">
        <f t="shared" si="4"/>
        <v>4.5</v>
      </c>
      <c r="AF26" s="17">
        <f>AB26-AD26</f>
        <v>-7</v>
      </c>
      <c r="AH26" s="1"/>
      <c r="AI26" s="1"/>
      <c r="AJ26" s="1"/>
      <c r="AK26" s="1"/>
      <c r="AL26" s="1"/>
      <c r="AM26" s="1"/>
      <c r="AN26" s="1"/>
    </row>
    <row r="27" spans="1:40" x14ac:dyDescent="0.25">
      <c r="A27" s="1"/>
      <c r="B27" s="14">
        <v>20</v>
      </c>
      <c r="C27" s="14" t="s">
        <v>108</v>
      </c>
      <c r="D27" s="14">
        <v>0</v>
      </c>
      <c r="E27" s="124" t="s">
        <v>104</v>
      </c>
      <c r="F27" s="124">
        <v>6</v>
      </c>
      <c r="G27" s="1"/>
      <c r="Q27" s="1"/>
      <c r="R27" s="1"/>
      <c r="S27" s="1"/>
      <c r="T27" s="1"/>
      <c r="U27" s="1"/>
      <c r="V27" s="1"/>
      <c r="W27" s="1"/>
      <c r="X27" s="1"/>
      <c r="Y27" s="1"/>
      <c r="Z27" s="1"/>
      <c r="AA27" s="1"/>
      <c r="AB27" s="1"/>
      <c r="AC27" s="1"/>
      <c r="AD27" s="1"/>
    </row>
    <row r="28" spans="1:40" x14ac:dyDescent="0.25">
      <c r="A28" s="1"/>
      <c r="B28" s="14">
        <v>21</v>
      </c>
      <c r="C28" s="14" t="s">
        <v>72</v>
      </c>
      <c r="D28" s="14">
        <v>0</v>
      </c>
      <c r="E28" s="124" t="s">
        <v>76</v>
      </c>
      <c r="F28" s="124">
        <v>4</v>
      </c>
      <c r="G28" s="1"/>
      <c r="Q28" s="1"/>
      <c r="R28" s="1"/>
      <c r="S28" s="1"/>
      <c r="T28" s="1"/>
      <c r="U28" s="1"/>
      <c r="V28" s="1"/>
      <c r="W28" s="1"/>
      <c r="X28" s="1"/>
      <c r="Y28" s="1"/>
      <c r="Z28" s="1"/>
      <c r="AA28" s="1"/>
      <c r="AB28" s="1"/>
      <c r="AC28" s="1"/>
      <c r="AD28" s="1"/>
    </row>
    <row r="29" spans="1:40" x14ac:dyDescent="0.25">
      <c r="A29" s="1"/>
      <c r="B29" s="1"/>
      <c r="C29" s="1"/>
      <c r="D29" s="1"/>
      <c r="E29" s="1"/>
      <c r="F29" s="1"/>
      <c r="G29" s="1"/>
      <c r="Q29" s="1"/>
      <c r="R29" s="1"/>
      <c r="S29" s="1"/>
      <c r="T29" s="1"/>
      <c r="U29" s="1"/>
      <c r="V29" s="1"/>
      <c r="W29" s="1"/>
      <c r="X29" s="1"/>
      <c r="Y29" s="1"/>
      <c r="Z29" s="1"/>
      <c r="AA29" s="1"/>
      <c r="AB29" s="1"/>
      <c r="AC29" s="1"/>
      <c r="AD29" s="1"/>
    </row>
    <row r="30" spans="1:40" x14ac:dyDescent="0.25">
      <c r="A30" s="2"/>
      <c r="B30" s="1"/>
      <c r="C30" s="1"/>
      <c r="D30" s="1"/>
      <c r="E30" s="1"/>
      <c r="F30" s="1"/>
      <c r="G30" s="1"/>
      <c r="Q30" s="1"/>
      <c r="R30" s="1"/>
      <c r="S30" s="1"/>
      <c r="T30" s="1"/>
      <c r="U30" s="1"/>
      <c r="V30" s="1"/>
      <c r="W30" s="1"/>
      <c r="X30" s="1"/>
      <c r="Y30" s="1"/>
      <c r="Z30" s="1"/>
      <c r="AA30" s="1"/>
      <c r="AB30" s="1"/>
      <c r="AC30" s="1"/>
      <c r="AD30" s="1"/>
    </row>
    <row r="31" spans="1:40" x14ac:dyDescent="0.25">
      <c r="A31" s="3" t="s">
        <v>32</v>
      </c>
      <c r="B31" s="15" t="s">
        <v>3</v>
      </c>
      <c r="C31" s="15" t="s">
        <v>99</v>
      </c>
      <c r="D31" s="15"/>
      <c r="E31" s="15" t="s">
        <v>98</v>
      </c>
      <c r="F31" s="15"/>
      <c r="G31" s="1"/>
      <c r="Q31" s="1"/>
      <c r="R31" s="1"/>
      <c r="S31" s="1"/>
      <c r="T31" s="1"/>
      <c r="U31" s="1"/>
      <c r="V31" s="1"/>
      <c r="W31" s="1"/>
      <c r="X31" s="1"/>
      <c r="Y31" s="1"/>
      <c r="Z31" s="1"/>
      <c r="AA31" s="1"/>
      <c r="AB31" s="1"/>
      <c r="AC31" s="1"/>
      <c r="AD31" s="1"/>
    </row>
    <row r="32" spans="1:40" x14ac:dyDescent="0.25">
      <c r="A32" s="1" t="s">
        <v>31</v>
      </c>
      <c r="B32" s="14">
        <v>22</v>
      </c>
      <c r="C32" s="14" t="s">
        <v>107</v>
      </c>
      <c r="D32" s="14">
        <v>2</v>
      </c>
      <c r="E32" s="124" t="s">
        <v>71</v>
      </c>
      <c r="F32" s="124">
        <v>3</v>
      </c>
      <c r="G32" s="1"/>
      <c r="Q32" s="1"/>
      <c r="R32" s="1"/>
      <c r="S32" s="1"/>
      <c r="T32" s="1"/>
      <c r="U32" s="1"/>
      <c r="V32" s="1"/>
      <c r="W32" s="1"/>
      <c r="X32" s="1"/>
      <c r="Y32" s="1"/>
      <c r="Z32" s="1"/>
      <c r="AA32" s="1"/>
      <c r="AB32" s="1"/>
      <c r="AC32" s="1"/>
      <c r="AD32" s="1"/>
    </row>
    <row r="33" spans="1:30" x14ac:dyDescent="0.25">
      <c r="A33" s="1" t="s">
        <v>72</v>
      </c>
      <c r="B33" s="14">
        <v>23</v>
      </c>
      <c r="C33" s="124" t="s">
        <v>102</v>
      </c>
      <c r="D33" s="124">
        <v>8</v>
      </c>
      <c r="E33" s="14" t="s">
        <v>42</v>
      </c>
      <c r="F33" s="14">
        <v>7</v>
      </c>
      <c r="G33" s="1"/>
      <c r="Q33" s="1"/>
      <c r="R33" s="1"/>
      <c r="S33" s="1"/>
      <c r="T33" s="1"/>
      <c r="U33" s="1"/>
      <c r="V33" s="1"/>
      <c r="W33" s="1"/>
      <c r="X33" s="1"/>
      <c r="Y33" s="1"/>
      <c r="Z33" s="1"/>
      <c r="AA33" s="1"/>
      <c r="AB33" s="1"/>
      <c r="AC33" s="1"/>
      <c r="AD33" s="1"/>
    </row>
    <row r="34" spans="1:30" x14ac:dyDescent="0.25">
      <c r="B34" s="14">
        <v>24</v>
      </c>
      <c r="C34" s="14" t="s">
        <v>105</v>
      </c>
      <c r="D34" s="14">
        <v>1</v>
      </c>
      <c r="E34" s="124" t="s">
        <v>109</v>
      </c>
      <c r="F34" s="124">
        <v>4</v>
      </c>
      <c r="G34" s="1"/>
      <c r="Q34" s="1"/>
      <c r="R34" s="1"/>
      <c r="S34" s="1"/>
      <c r="T34" s="1"/>
      <c r="U34" s="1"/>
      <c r="V34" s="1"/>
      <c r="W34" s="1"/>
      <c r="X34" s="1"/>
      <c r="Y34" s="1"/>
      <c r="Z34" s="1"/>
      <c r="AA34" s="1"/>
      <c r="AB34" s="1"/>
      <c r="AC34" s="1"/>
      <c r="AD34" s="1"/>
    </row>
    <row r="35" spans="1:30" x14ac:dyDescent="0.25">
      <c r="A35" s="1"/>
      <c r="B35" s="14">
        <v>25</v>
      </c>
      <c r="C35" s="14" t="s">
        <v>106</v>
      </c>
      <c r="D35" s="14">
        <v>0</v>
      </c>
      <c r="E35" s="124" t="s">
        <v>18</v>
      </c>
      <c r="F35" s="124">
        <v>1</v>
      </c>
      <c r="G35" s="1"/>
      <c r="Q35" s="1"/>
      <c r="R35" s="1"/>
      <c r="S35" s="1"/>
      <c r="T35" s="1"/>
      <c r="U35" s="1"/>
      <c r="V35" s="1"/>
      <c r="W35" s="1"/>
      <c r="X35" s="1"/>
      <c r="Y35" s="1"/>
      <c r="Z35" s="1"/>
      <c r="AA35" s="1"/>
      <c r="AB35" s="1"/>
      <c r="AC35" s="1"/>
      <c r="AD35" s="1"/>
    </row>
    <row r="36" spans="1:30" x14ac:dyDescent="0.25">
      <c r="A36" s="1"/>
      <c r="B36" s="14">
        <v>26</v>
      </c>
      <c r="C36" s="124" t="s">
        <v>101</v>
      </c>
      <c r="D36" s="124">
        <v>12</v>
      </c>
      <c r="E36" s="14" t="s">
        <v>108</v>
      </c>
      <c r="F36" s="14">
        <v>0</v>
      </c>
      <c r="G36" s="1"/>
      <c r="Q36" s="1"/>
      <c r="R36" s="1"/>
      <c r="S36" s="1"/>
      <c r="T36" s="1"/>
      <c r="U36" s="1"/>
      <c r="V36" s="1"/>
      <c r="W36" s="1"/>
      <c r="X36" s="1"/>
      <c r="Y36" s="1"/>
      <c r="Z36" s="1"/>
      <c r="AA36" s="1"/>
      <c r="AB36" s="1"/>
      <c r="AC36" s="1"/>
      <c r="AD36" s="1"/>
    </row>
    <row r="37" spans="1:30" x14ac:dyDescent="0.25">
      <c r="A37" s="1"/>
      <c r="B37" s="14">
        <v>27</v>
      </c>
      <c r="C37" s="124" t="s">
        <v>58</v>
      </c>
      <c r="D37" s="124">
        <v>13</v>
      </c>
      <c r="E37" s="14" t="s">
        <v>38</v>
      </c>
      <c r="F37" s="14">
        <v>10</v>
      </c>
      <c r="G37" s="1"/>
      <c r="Q37" s="1"/>
      <c r="R37" s="1"/>
      <c r="S37" s="1"/>
      <c r="T37" s="1"/>
      <c r="U37" s="1"/>
      <c r="V37" s="1"/>
      <c r="W37" s="1"/>
      <c r="X37" s="1"/>
      <c r="Y37" s="1"/>
      <c r="Z37" s="1"/>
      <c r="AA37" s="1"/>
      <c r="AB37" s="1"/>
      <c r="AC37" s="1"/>
      <c r="AD37" s="1"/>
    </row>
    <row r="38" spans="1:30" x14ac:dyDescent="0.25">
      <c r="A38" s="1"/>
      <c r="B38" s="14">
        <v>28</v>
      </c>
      <c r="C38" s="14" t="s">
        <v>250</v>
      </c>
      <c r="D38" s="14">
        <v>5</v>
      </c>
      <c r="E38" s="124" t="s">
        <v>40</v>
      </c>
      <c r="F38" s="124">
        <v>12</v>
      </c>
      <c r="G38" s="1"/>
      <c r="Q38" s="1"/>
      <c r="R38" s="1"/>
      <c r="S38" s="1"/>
      <c r="T38" s="1"/>
      <c r="U38" s="1"/>
      <c r="V38" s="1"/>
      <c r="W38" s="1"/>
      <c r="X38" s="1"/>
      <c r="Y38" s="1"/>
      <c r="Z38" s="1"/>
      <c r="AA38" s="1"/>
      <c r="AB38" s="1"/>
      <c r="AC38" s="1"/>
      <c r="AD38" s="1"/>
    </row>
    <row r="39" spans="1:30" x14ac:dyDescent="0.25">
      <c r="A39" s="1"/>
      <c r="B39" s="14">
        <v>29</v>
      </c>
      <c r="C39" s="124" t="s">
        <v>104</v>
      </c>
      <c r="D39" s="124">
        <v>7</v>
      </c>
      <c r="E39" s="14" t="s">
        <v>76</v>
      </c>
      <c r="F39" s="14">
        <v>6</v>
      </c>
      <c r="G39" s="1"/>
      <c r="Q39" s="1"/>
      <c r="R39" s="1"/>
      <c r="S39" s="1"/>
      <c r="T39" s="1"/>
      <c r="U39" s="1"/>
      <c r="V39" s="1"/>
      <c r="W39" s="1"/>
      <c r="X39" s="1"/>
      <c r="Y39" s="1"/>
      <c r="Z39" s="1"/>
      <c r="AA39" s="1"/>
      <c r="AB39" s="1"/>
      <c r="AC39" s="1"/>
      <c r="AD39" s="1"/>
    </row>
    <row r="40" spans="1:30" x14ac:dyDescent="0.25">
      <c r="A40" s="1"/>
      <c r="B40" s="1"/>
      <c r="C40" s="1"/>
      <c r="D40" s="1"/>
      <c r="E40" s="1"/>
      <c r="F40" s="1"/>
      <c r="G40" s="1"/>
      <c r="Q40" s="1"/>
      <c r="R40" s="1"/>
      <c r="S40" s="1"/>
      <c r="T40" s="1"/>
      <c r="U40" s="1"/>
      <c r="V40" s="1"/>
      <c r="W40" s="1"/>
      <c r="X40" s="1"/>
      <c r="Y40" s="1"/>
      <c r="Z40" s="1"/>
      <c r="AA40" s="1"/>
      <c r="AB40" s="1"/>
      <c r="AC40" s="1"/>
      <c r="AD40" s="1"/>
    </row>
    <row r="41" spans="1:30" x14ac:dyDescent="0.25">
      <c r="A41" s="1"/>
      <c r="B41" s="1"/>
      <c r="C41" s="1"/>
      <c r="D41" s="1"/>
      <c r="E41" s="1"/>
      <c r="F41" s="1"/>
      <c r="G41" s="1"/>
    </row>
    <row r="42" spans="1:30" x14ac:dyDescent="0.25">
      <c r="A42" s="3" t="s">
        <v>34</v>
      </c>
      <c r="B42" s="15" t="s">
        <v>3</v>
      </c>
      <c r="C42" s="15" t="s">
        <v>99</v>
      </c>
      <c r="D42" s="15"/>
      <c r="E42" s="15" t="s">
        <v>98</v>
      </c>
      <c r="F42" s="15"/>
      <c r="G42" s="1"/>
    </row>
    <row r="43" spans="1:30" x14ac:dyDescent="0.25">
      <c r="A43" s="1" t="s">
        <v>198</v>
      </c>
      <c r="B43" s="14">
        <v>30</v>
      </c>
      <c r="C43" s="124" t="s">
        <v>71</v>
      </c>
      <c r="D43" s="124">
        <v>11</v>
      </c>
      <c r="E43" s="14" t="s">
        <v>102</v>
      </c>
      <c r="F43" s="14">
        <v>4</v>
      </c>
      <c r="G43" s="1"/>
    </row>
    <row r="44" spans="1:30" x14ac:dyDescent="0.25">
      <c r="A44" s="1" t="s">
        <v>104</v>
      </c>
      <c r="B44" s="14">
        <v>31</v>
      </c>
      <c r="C44" s="14" t="s">
        <v>109</v>
      </c>
      <c r="D44" s="14">
        <v>0</v>
      </c>
      <c r="E44" s="124" t="s">
        <v>18</v>
      </c>
      <c r="F44" s="124">
        <v>10</v>
      </c>
      <c r="G44" s="1"/>
    </row>
    <row r="45" spans="1:30" x14ac:dyDescent="0.25">
      <c r="A45" s="1" t="s">
        <v>76</v>
      </c>
      <c r="B45" s="14">
        <v>32</v>
      </c>
      <c r="C45" s="14" t="s">
        <v>101</v>
      </c>
      <c r="D45" s="14">
        <v>6</v>
      </c>
      <c r="E45" s="124" t="s">
        <v>72</v>
      </c>
      <c r="F45" s="124">
        <v>9</v>
      </c>
      <c r="G45" s="1"/>
    </row>
    <row r="46" spans="1:30" x14ac:dyDescent="0.25">
      <c r="A46" s="3"/>
      <c r="B46" s="14">
        <v>33</v>
      </c>
      <c r="C46" s="14" t="s">
        <v>38</v>
      </c>
      <c r="D46" s="14">
        <v>0</v>
      </c>
      <c r="E46" s="124" t="s">
        <v>250</v>
      </c>
      <c r="F46" s="124">
        <v>9</v>
      </c>
      <c r="G46" s="1"/>
    </row>
    <row r="47" spans="1:30" x14ac:dyDescent="0.25">
      <c r="A47" s="4"/>
      <c r="B47" s="14">
        <v>34</v>
      </c>
      <c r="C47" s="124" t="s">
        <v>58</v>
      </c>
      <c r="D47" s="124">
        <v>5</v>
      </c>
      <c r="E47" s="14" t="s">
        <v>40</v>
      </c>
      <c r="F47" s="14">
        <v>3</v>
      </c>
      <c r="G47" s="1"/>
    </row>
    <row r="48" spans="1:30" x14ac:dyDescent="0.25">
      <c r="A48" s="1"/>
      <c r="B48" s="1"/>
      <c r="C48" s="1"/>
      <c r="D48" s="1"/>
      <c r="E48" s="1"/>
      <c r="F48" s="1"/>
      <c r="G48" s="1"/>
    </row>
    <row r="49" spans="1:7" x14ac:dyDescent="0.25">
      <c r="A49" s="1"/>
      <c r="B49" s="1"/>
      <c r="C49" s="1"/>
      <c r="D49" s="1"/>
      <c r="E49" s="1"/>
      <c r="F49" s="1"/>
      <c r="G49" s="1"/>
    </row>
    <row r="50" spans="1:7" x14ac:dyDescent="0.25">
      <c r="A50" s="3" t="s">
        <v>35</v>
      </c>
      <c r="B50" s="15" t="s">
        <v>3</v>
      </c>
      <c r="C50" s="15" t="s">
        <v>99</v>
      </c>
      <c r="D50" s="15"/>
      <c r="E50" s="15" t="s">
        <v>98</v>
      </c>
      <c r="F50" s="15"/>
      <c r="G50" s="1"/>
    </row>
    <row r="51" spans="1:7" x14ac:dyDescent="0.25">
      <c r="A51" s="2"/>
      <c r="B51" s="14">
        <v>35</v>
      </c>
      <c r="C51" s="14" t="s">
        <v>71</v>
      </c>
      <c r="D51" s="14">
        <v>9</v>
      </c>
      <c r="E51" s="124" t="s">
        <v>18</v>
      </c>
      <c r="F51" s="124">
        <v>14</v>
      </c>
      <c r="G51" s="1"/>
    </row>
    <row r="52" spans="1:7" x14ac:dyDescent="0.25">
      <c r="A52" s="3"/>
      <c r="B52" s="14">
        <v>36</v>
      </c>
      <c r="C52" s="14" t="s">
        <v>72</v>
      </c>
      <c r="D52" s="14">
        <v>3</v>
      </c>
      <c r="E52" s="124" t="s">
        <v>250</v>
      </c>
      <c r="F52" s="124">
        <v>6</v>
      </c>
      <c r="G52" s="1"/>
    </row>
    <row r="53" spans="1:7" x14ac:dyDescent="0.25">
      <c r="A53" s="1"/>
      <c r="B53" s="14">
        <v>37</v>
      </c>
      <c r="C53" s="124" t="s">
        <v>76</v>
      </c>
      <c r="D53" s="124">
        <v>4</v>
      </c>
      <c r="E53" s="14" t="s">
        <v>40</v>
      </c>
      <c r="F53" s="14">
        <v>1</v>
      </c>
      <c r="G53" s="1"/>
    </row>
    <row r="54" spans="1:7" x14ac:dyDescent="0.25">
      <c r="A54" s="1"/>
      <c r="B54" s="14">
        <v>38</v>
      </c>
      <c r="C54" s="124" t="s">
        <v>58</v>
      </c>
      <c r="D54" s="124">
        <v>7</v>
      </c>
      <c r="E54" s="14" t="s">
        <v>104</v>
      </c>
      <c r="F54" s="14">
        <v>2</v>
      </c>
      <c r="G54" s="1"/>
    </row>
    <row r="55" spans="1:7" x14ac:dyDescent="0.25">
      <c r="A55" s="1"/>
      <c r="B55" s="1"/>
      <c r="C55" s="1"/>
      <c r="D55" s="1"/>
      <c r="E55" s="1"/>
      <c r="F55" s="1"/>
      <c r="G55" s="1"/>
    </row>
    <row r="56" spans="1:7" x14ac:dyDescent="0.25">
      <c r="A56" s="1"/>
      <c r="B56" s="1"/>
      <c r="C56" s="1"/>
      <c r="D56" s="1"/>
      <c r="E56" s="1"/>
      <c r="F56" s="1"/>
      <c r="G56" s="1"/>
    </row>
    <row r="57" spans="1:7" x14ac:dyDescent="0.25">
      <c r="A57" s="3" t="s">
        <v>37</v>
      </c>
      <c r="B57" s="15" t="s">
        <v>3</v>
      </c>
      <c r="C57" s="15" t="s">
        <v>99</v>
      </c>
      <c r="D57" s="15"/>
      <c r="E57" s="15" t="s">
        <v>98</v>
      </c>
      <c r="F57" s="15"/>
      <c r="G57" s="1"/>
    </row>
    <row r="58" spans="1:7" x14ac:dyDescent="0.25">
      <c r="A58" s="1" t="s">
        <v>31</v>
      </c>
      <c r="B58" s="14">
        <v>39</v>
      </c>
      <c r="C58" s="124" t="s">
        <v>76</v>
      </c>
      <c r="D58" s="124">
        <v>6</v>
      </c>
      <c r="E58" s="14" t="s">
        <v>58</v>
      </c>
      <c r="F58" s="14">
        <v>3</v>
      </c>
      <c r="G58" s="1"/>
    </row>
    <row r="59" spans="1:7" x14ac:dyDescent="0.25">
      <c r="A59" s="1" t="s">
        <v>18</v>
      </c>
      <c r="B59" s="14">
        <v>40</v>
      </c>
      <c r="C59" s="124" t="s">
        <v>104</v>
      </c>
      <c r="D59" s="124">
        <v>10</v>
      </c>
      <c r="E59" s="14" t="s">
        <v>250</v>
      </c>
      <c r="F59" s="14">
        <v>7</v>
      </c>
      <c r="G59" s="1"/>
    </row>
    <row r="60" spans="1:7" x14ac:dyDescent="0.25">
      <c r="A60" s="1"/>
      <c r="B60" s="1"/>
      <c r="C60" s="1"/>
      <c r="D60" s="1"/>
      <c r="E60" s="1"/>
      <c r="F60" s="1"/>
      <c r="G60" s="1"/>
    </row>
    <row r="61" spans="1:7" x14ac:dyDescent="0.25">
      <c r="A61" s="1"/>
      <c r="B61" s="1"/>
      <c r="C61" s="1"/>
      <c r="D61" s="1"/>
      <c r="E61" s="1"/>
      <c r="F61" s="1"/>
      <c r="G61" s="1"/>
    </row>
    <row r="62" spans="1:7" x14ac:dyDescent="0.25">
      <c r="A62" s="3" t="s">
        <v>41</v>
      </c>
      <c r="B62" s="15" t="s">
        <v>3</v>
      </c>
      <c r="C62" s="15" t="s">
        <v>99</v>
      </c>
      <c r="D62" s="15"/>
      <c r="E62" s="15" t="s">
        <v>98</v>
      </c>
      <c r="F62" s="15"/>
      <c r="G62" s="1"/>
    </row>
    <row r="63" spans="1:7" x14ac:dyDescent="0.25">
      <c r="A63" s="1"/>
      <c r="B63" s="14">
        <v>41</v>
      </c>
      <c r="C63" s="124" t="s">
        <v>76</v>
      </c>
      <c r="D63" s="124">
        <v>4</v>
      </c>
      <c r="E63" s="14" t="s">
        <v>18</v>
      </c>
      <c r="F63" s="14">
        <v>3</v>
      </c>
      <c r="G63" s="1"/>
    </row>
    <row r="64" spans="1:7" x14ac:dyDescent="0.25">
      <c r="A64" s="1"/>
      <c r="B64" s="14">
        <v>42</v>
      </c>
      <c r="C64" s="124" t="s">
        <v>104</v>
      </c>
      <c r="D64" s="124">
        <v>6</v>
      </c>
      <c r="E64" s="14" t="s">
        <v>58</v>
      </c>
      <c r="F64" s="14">
        <v>0</v>
      </c>
      <c r="G64" s="1"/>
    </row>
    <row r="65" spans="1:7" x14ac:dyDescent="0.25">
      <c r="A65" s="1"/>
      <c r="B65" s="1"/>
      <c r="C65" s="1"/>
      <c r="D65" s="1"/>
      <c r="E65" s="1"/>
      <c r="F65" s="1"/>
      <c r="G65" s="1"/>
    </row>
    <row r="66" spans="1:7" x14ac:dyDescent="0.25">
      <c r="A66" s="1"/>
      <c r="B66" s="1"/>
      <c r="C66" s="1"/>
      <c r="D66" s="1"/>
      <c r="E66" s="1"/>
      <c r="F66" s="1"/>
      <c r="G66" s="1"/>
    </row>
    <row r="67" spans="1:7" x14ac:dyDescent="0.25">
      <c r="A67" s="3" t="s">
        <v>77</v>
      </c>
      <c r="B67" s="15" t="s">
        <v>3</v>
      </c>
      <c r="C67" s="15" t="s">
        <v>99</v>
      </c>
      <c r="D67" s="15"/>
      <c r="E67" s="15" t="s">
        <v>98</v>
      </c>
      <c r="F67" s="15"/>
      <c r="G67" s="1"/>
    </row>
    <row r="68" spans="1:7" x14ac:dyDescent="0.25">
      <c r="A68" s="1"/>
      <c r="B68" s="14">
        <v>43</v>
      </c>
      <c r="C68" s="124" t="s">
        <v>76</v>
      </c>
      <c r="D68" s="124">
        <v>4</v>
      </c>
      <c r="E68" s="14" t="s">
        <v>104</v>
      </c>
      <c r="F68" s="14">
        <v>0</v>
      </c>
      <c r="G68" s="1"/>
    </row>
    <row r="69" spans="1:7" x14ac:dyDescent="0.25">
      <c r="A69" s="1"/>
      <c r="B69" s="1"/>
      <c r="C69" s="1"/>
      <c r="D69" s="1"/>
      <c r="E69" s="1"/>
      <c r="F69" s="1"/>
      <c r="G69" s="1"/>
    </row>
    <row r="70" spans="1:7" ht="18.75" x14ac:dyDescent="0.3">
      <c r="B70" s="26" t="s">
        <v>199</v>
      </c>
      <c r="G70" s="1"/>
    </row>
    <row r="71" spans="1:7" ht="18.75" x14ac:dyDescent="0.3">
      <c r="B71" s="26"/>
    </row>
    <row r="78" spans="1:7" ht="16.5" customHeight="1" x14ac:dyDescent="0.25"/>
  </sheetData>
  <sortState xmlns:xlrd2="http://schemas.microsoft.com/office/spreadsheetml/2017/richdata2" ref="H13:O15">
    <sortCondition descending="1" ref="K13:K15"/>
  </sortState>
  <pageMargins left="0.7" right="0.7" top="0.75" bottom="0.75" header="0.3" footer="0.3"/>
  <pageSetup orientation="portrait" horizontalDpi="0" verticalDpi="0" r:id="rId1"/>
  <ignoredErrors>
    <ignoredError sqref="AB25 AD24:AD25" formula="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F4261-E4CB-4544-B3C3-A3480D6F3AE1}">
  <dimension ref="A2:AO75"/>
  <sheetViews>
    <sheetView showGridLines="0" topLeftCell="A39" workbookViewId="0"/>
  </sheetViews>
  <sheetFormatPr defaultRowHeight="15" x14ac:dyDescent="0.25"/>
  <cols>
    <col min="1" max="1" width="14.85546875" customWidth="1"/>
    <col min="3" max="3" width="22.140625" customWidth="1"/>
    <col min="4" max="4" width="5.5703125" customWidth="1"/>
    <col min="5" max="5" width="28" customWidth="1"/>
    <col min="6" max="6" width="6.140625" customWidth="1"/>
    <col min="7" max="7" width="5" customWidth="1"/>
    <col min="8" max="8" width="23" customWidth="1"/>
    <col min="9" max="22" width="3.7109375" style="1" customWidth="1"/>
    <col min="23" max="24" width="3.7109375" customWidth="1"/>
    <col min="25" max="25" width="7.140625" style="1" bestFit="1" customWidth="1"/>
    <col min="26" max="26" width="5.28515625" style="1" bestFit="1" customWidth="1"/>
    <col min="27" max="27" width="4.7109375" style="1" bestFit="1" customWidth="1"/>
    <col min="28" max="28" width="3.140625" style="1" bestFit="1" customWidth="1"/>
    <col min="29" max="29" width="6.85546875" style="1" bestFit="1" customWidth="1"/>
    <col min="30" max="30" width="3.42578125" style="1" bestFit="1" customWidth="1"/>
    <col min="31" max="31" width="7.140625" style="1" bestFit="1" customWidth="1"/>
    <col min="32" max="32" width="8.140625" style="1" bestFit="1" customWidth="1"/>
  </cols>
  <sheetData>
    <row r="2" spans="1:41" ht="18.75" x14ac:dyDescent="0.3">
      <c r="A2" s="1"/>
      <c r="B2" s="1"/>
      <c r="C2" s="1"/>
      <c r="D2" s="10" t="s">
        <v>495</v>
      </c>
      <c r="F2" s="1"/>
      <c r="G2" s="1"/>
      <c r="H2" s="1"/>
      <c r="I2" s="17"/>
      <c r="J2" s="17"/>
      <c r="K2" s="17"/>
      <c r="L2" s="19"/>
      <c r="M2" s="17"/>
      <c r="N2" s="17"/>
    </row>
    <row r="3" spans="1:41" x14ac:dyDescent="0.25">
      <c r="A3" s="1"/>
      <c r="B3" s="1"/>
      <c r="C3" s="1"/>
      <c r="D3" s="1"/>
      <c r="E3" s="1"/>
      <c r="F3" s="1"/>
      <c r="G3" s="1"/>
    </row>
    <row r="4" spans="1:41" x14ac:dyDescent="0.25">
      <c r="A4" s="3" t="s">
        <v>28</v>
      </c>
      <c r="B4" s="15" t="s">
        <v>3</v>
      </c>
      <c r="C4" s="15" t="s">
        <v>99</v>
      </c>
      <c r="D4" s="15"/>
      <c r="E4" s="15" t="s">
        <v>98</v>
      </c>
      <c r="F4" s="15"/>
      <c r="G4" s="1"/>
      <c r="W4" s="1"/>
      <c r="Y4" s="3" t="s">
        <v>244</v>
      </c>
      <c r="Z4" s="18" t="s">
        <v>115</v>
      </c>
      <c r="AA4" s="18" t="s">
        <v>112</v>
      </c>
      <c r="AB4" s="18" t="s">
        <v>113</v>
      </c>
      <c r="AC4" s="20" t="s">
        <v>117</v>
      </c>
      <c r="AD4" s="18" t="s">
        <v>114</v>
      </c>
      <c r="AE4" s="20" t="s">
        <v>116</v>
      </c>
      <c r="AF4" s="18" t="s">
        <v>118</v>
      </c>
    </row>
    <row r="5" spans="1:41" x14ac:dyDescent="0.25">
      <c r="A5" s="4" t="s">
        <v>31</v>
      </c>
      <c r="B5" s="14">
        <v>1</v>
      </c>
      <c r="C5" s="14" t="s">
        <v>10</v>
      </c>
      <c r="D5" s="14">
        <v>2</v>
      </c>
      <c r="E5" s="124" t="s">
        <v>17</v>
      </c>
      <c r="F5" s="124">
        <v>5</v>
      </c>
      <c r="G5" s="1"/>
      <c r="H5" s="54" t="s">
        <v>181</v>
      </c>
      <c r="I5" s="30">
        <v>10</v>
      </c>
      <c r="J5" s="39">
        <v>1</v>
      </c>
      <c r="K5" s="30">
        <v>5</v>
      </c>
      <c r="L5" s="39">
        <v>2</v>
      </c>
      <c r="M5" s="30">
        <v>1</v>
      </c>
      <c r="N5" s="39">
        <v>0</v>
      </c>
      <c r="O5" s="32" t="s">
        <v>242</v>
      </c>
      <c r="P5" s="55"/>
      <c r="Q5" s="30">
        <v>4</v>
      </c>
      <c r="R5" s="39">
        <v>2</v>
      </c>
      <c r="S5" s="30">
        <v>11</v>
      </c>
      <c r="T5" s="39">
        <v>2</v>
      </c>
      <c r="U5" s="30">
        <v>3</v>
      </c>
      <c r="V5" s="39">
        <v>2</v>
      </c>
      <c r="W5" s="30">
        <v>4</v>
      </c>
      <c r="X5" s="30">
        <v>2</v>
      </c>
      <c r="Y5" s="1">
        <v>7</v>
      </c>
      <c r="Z5" s="1">
        <v>7</v>
      </c>
      <c r="AA5" s="1">
        <v>0</v>
      </c>
      <c r="AB5" s="1">
        <f>I5+K5+M5+Q5+S5+U5+W5</f>
        <v>38</v>
      </c>
      <c r="AC5" s="22">
        <f t="shared" ref="AC5:AC12" si="0">AB5/Y5</f>
        <v>5.4285714285714288</v>
      </c>
      <c r="AD5" s="1">
        <f>J5+L5+N5+R5+T5+V5+X5</f>
        <v>11</v>
      </c>
      <c r="AE5" s="22">
        <f t="shared" ref="AE5:AE12" si="1">AD5/Y5</f>
        <v>1.5714285714285714</v>
      </c>
      <c r="AF5" s="1">
        <f>AB5-AD5</f>
        <v>27</v>
      </c>
    </row>
    <row r="6" spans="1:41" x14ac:dyDescent="0.25">
      <c r="A6" s="1" t="s">
        <v>38</v>
      </c>
      <c r="B6" s="14">
        <v>2</v>
      </c>
      <c r="C6" s="124" t="s">
        <v>25</v>
      </c>
      <c r="D6" s="124">
        <v>7</v>
      </c>
      <c r="E6" s="14" t="s">
        <v>22</v>
      </c>
      <c r="F6" s="14">
        <v>2</v>
      </c>
      <c r="G6" s="1"/>
      <c r="H6" s="54" t="s">
        <v>40</v>
      </c>
      <c r="I6" s="30">
        <v>1</v>
      </c>
      <c r="J6" s="39">
        <v>0</v>
      </c>
      <c r="K6" s="30">
        <v>8</v>
      </c>
      <c r="L6" s="39">
        <v>5</v>
      </c>
      <c r="M6" s="30">
        <v>10</v>
      </c>
      <c r="N6" s="39">
        <v>0</v>
      </c>
      <c r="O6" s="30">
        <v>13</v>
      </c>
      <c r="P6" s="39">
        <v>3</v>
      </c>
      <c r="Q6" s="35">
        <v>2</v>
      </c>
      <c r="R6" s="41">
        <v>4</v>
      </c>
      <c r="S6" s="30">
        <v>2</v>
      </c>
      <c r="T6" s="39">
        <v>1</v>
      </c>
      <c r="U6" s="32" t="s">
        <v>242</v>
      </c>
      <c r="V6" s="55"/>
      <c r="W6" s="35">
        <v>2</v>
      </c>
      <c r="X6" s="35">
        <v>4</v>
      </c>
      <c r="Y6" s="1">
        <v>7</v>
      </c>
      <c r="Z6" s="1">
        <v>5</v>
      </c>
      <c r="AA6" s="1">
        <v>2</v>
      </c>
      <c r="AB6" s="1">
        <f>I6+K6+M6+O6+Q6+S6+W6</f>
        <v>38</v>
      </c>
      <c r="AC6" s="22">
        <f t="shared" si="0"/>
        <v>5.4285714285714288</v>
      </c>
      <c r="AD6" s="1">
        <f>J6+L6+N6+P6+R6+T6+X6</f>
        <v>17</v>
      </c>
      <c r="AE6" s="22">
        <f t="shared" si="1"/>
        <v>2.4285714285714284</v>
      </c>
      <c r="AF6" s="1">
        <f t="shared" ref="AF6:AF25" si="2">AB6-AD6</f>
        <v>21</v>
      </c>
    </row>
    <row r="7" spans="1:41" x14ac:dyDescent="0.25">
      <c r="A7" s="1"/>
      <c r="B7" s="14">
        <v>3</v>
      </c>
      <c r="C7" s="124" t="s">
        <v>63</v>
      </c>
      <c r="D7" s="124">
        <v>6</v>
      </c>
      <c r="E7" s="14" t="s">
        <v>18</v>
      </c>
      <c r="F7" s="14">
        <v>3</v>
      </c>
      <c r="G7" s="1"/>
      <c r="H7" s="54" t="s">
        <v>449</v>
      </c>
      <c r="I7" s="35">
        <v>3</v>
      </c>
      <c r="J7" s="41">
        <v>4</v>
      </c>
      <c r="K7" s="30">
        <v>9</v>
      </c>
      <c r="L7" s="39">
        <v>0</v>
      </c>
      <c r="M7" s="30">
        <v>4</v>
      </c>
      <c r="N7" s="39">
        <v>3</v>
      </c>
      <c r="O7" s="30">
        <v>4</v>
      </c>
      <c r="P7" s="39">
        <v>3</v>
      </c>
      <c r="Q7" s="30">
        <v>12</v>
      </c>
      <c r="R7" s="39">
        <v>7</v>
      </c>
      <c r="S7" s="32" t="s">
        <v>242</v>
      </c>
      <c r="T7" s="55"/>
      <c r="U7" s="35">
        <v>2</v>
      </c>
      <c r="V7" s="35">
        <v>3</v>
      </c>
      <c r="Y7" s="1">
        <v>6</v>
      </c>
      <c r="Z7" s="1">
        <v>4</v>
      </c>
      <c r="AA7" s="1">
        <v>2</v>
      </c>
      <c r="AB7" s="1">
        <f>I7+K7+M7+O7+Q7+U7</f>
        <v>34</v>
      </c>
      <c r="AC7" s="22">
        <f t="shared" si="0"/>
        <v>5.666666666666667</v>
      </c>
      <c r="AD7" s="1">
        <f>J7+L7+N7+P7+R7+V7</f>
        <v>20</v>
      </c>
      <c r="AE7" s="22">
        <f t="shared" si="1"/>
        <v>3.3333333333333335</v>
      </c>
      <c r="AF7" s="1">
        <f t="shared" si="2"/>
        <v>14</v>
      </c>
    </row>
    <row r="8" spans="1:41" x14ac:dyDescent="0.25">
      <c r="A8" s="1"/>
      <c r="B8" s="14">
        <v>4</v>
      </c>
      <c r="C8" s="124" t="s">
        <v>26</v>
      </c>
      <c r="D8" s="124">
        <v>1</v>
      </c>
      <c r="E8" s="14" t="s">
        <v>24</v>
      </c>
      <c r="F8" s="14">
        <v>0</v>
      </c>
      <c r="G8" s="1"/>
      <c r="H8" s="54" t="s">
        <v>209</v>
      </c>
      <c r="I8" s="30">
        <v>6</v>
      </c>
      <c r="J8" s="39">
        <v>5</v>
      </c>
      <c r="K8" s="30">
        <v>6</v>
      </c>
      <c r="L8" s="39">
        <v>2</v>
      </c>
      <c r="M8" s="35">
        <v>0</v>
      </c>
      <c r="N8" s="41">
        <v>1</v>
      </c>
      <c r="O8" s="30">
        <v>2</v>
      </c>
      <c r="P8" s="39">
        <v>1</v>
      </c>
      <c r="Q8" s="30">
        <v>14</v>
      </c>
      <c r="R8" s="39">
        <v>1</v>
      </c>
      <c r="S8" s="35">
        <v>2</v>
      </c>
      <c r="T8" s="35">
        <v>11</v>
      </c>
      <c r="Y8" s="1">
        <v>6</v>
      </c>
      <c r="Z8" s="1">
        <v>4</v>
      </c>
      <c r="AA8" s="1">
        <v>2</v>
      </c>
      <c r="AB8" s="1">
        <f>I8+K8+M8+O8+Q8+S8</f>
        <v>30</v>
      </c>
      <c r="AC8" s="1">
        <f t="shared" si="0"/>
        <v>5</v>
      </c>
      <c r="AD8" s="1">
        <f>J8+L8+N8+P8+R8+T8</f>
        <v>21</v>
      </c>
      <c r="AE8" s="1">
        <f t="shared" si="1"/>
        <v>3.5</v>
      </c>
      <c r="AF8" s="1">
        <f t="shared" si="2"/>
        <v>9</v>
      </c>
    </row>
    <row r="9" spans="1:41" x14ac:dyDescent="0.25">
      <c r="A9" s="1"/>
      <c r="B9" s="14">
        <v>5</v>
      </c>
      <c r="C9" s="124" t="s">
        <v>328</v>
      </c>
      <c r="D9" s="124">
        <v>4</v>
      </c>
      <c r="E9" s="14" t="s">
        <v>12</v>
      </c>
      <c r="F9" s="14">
        <v>3</v>
      </c>
      <c r="G9" s="1"/>
      <c r="H9" s="54" t="s">
        <v>210</v>
      </c>
      <c r="I9" s="30">
        <v>3</v>
      </c>
      <c r="J9" s="39">
        <v>2</v>
      </c>
      <c r="K9" s="35">
        <v>2</v>
      </c>
      <c r="L9" s="41">
        <v>5</v>
      </c>
      <c r="M9" s="30">
        <v>10</v>
      </c>
      <c r="N9" s="39">
        <v>0</v>
      </c>
      <c r="O9" s="30">
        <v>1</v>
      </c>
      <c r="P9" s="39">
        <v>0</v>
      </c>
      <c r="Q9" s="32" t="s">
        <v>242</v>
      </c>
      <c r="R9" s="55"/>
      <c r="S9" s="35">
        <v>1</v>
      </c>
      <c r="T9" s="35">
        <v>2</v>
      </c>
      <c r="Y9" s="1">
        <v>5</v>
      </c>
      <c r="Z9" s="1">
        <v>3</v>
      </c>
      <c r="AA9" s="1">
        <v>2</v>
      </c>
      <c r="AB9" s="1">
        <f>I9+K9+M9+O9+S9</f>
        <v>17</v>
      </c>
      <c r="AC9" s="1">
        <f t="shared" si="0"/>
        <v>3.4</v>
      </c>
      <c r="AD9" s="1">
        <f>J9+L9+N9+P9+T9</f>
        <v>9</v>
      </c>
      <c r="AE9" s="1">
        <f t="shared" si="1"/>
        <v>1.8</v>
      </c>
      <c r="AF9" s="1">
        <f t="shared" si="2"/>
        <v>8</v>
      </c>
    </row>
    <row r="10" spans="1:41" x14ac:dyDescent="0.25">
      <c r="A10" s="1"/>
      <c r="B10" s="14">
        <v>6</v>
      </c>
      <c r="C10" s="124" t="s">
        <v>65</v>
      </c>
      <c r="D10" s="124">
        <v>4</v>
      </c>
      <c r="E10" s="14" t="s">
        <v>487</v>
      </c>
      <c r="F10" s="14">
        <v>3</v>
      </c>
      <c r="G10" s="1"/>
      <c r="H10" s="54" t="s">
        <v>103</v>
      </c>
      <c r="I10" s="35">
        <v>3</v>
      </c>
      <c r="J10" s="41">
        <v>4</v>
      </c>
      <c r="K10" s="30">
        <v>4</v>
      </c>
      <c r="L10" s="39">
        <v>2</v>
      </c>
      <c r="M10" s="30">
        <v>6</v>
      </c>
      <c r="N10" s="39">
        <v>4</v>
      </c>
      <c r="O10" s="30">
        <v>7</v>
      </c>
      <c r="P10" s="39">
        <v>6</v>
      </c>
      <c r="Q10" s="35">
        <v>1</v>
      </c>
      <c r="R10" s="35">
        <v>14</v>
      </c>
      <c r="Y10" s="1">
        <v>5</v>
      </c>
      <c r="Z10" s="1">
        <v>3</v>
      </c>
      <c r="AA10" s="1">
        <v>2</v>
      </c>
      <c r="AB10" s="1">
        <f>I10+K10+M10+O10+Q10</f>
        <v>21</v>
      </c>
      <c r="AC10" s="1">
        <f t="shared" si="0"/>
        <v>4.2</v>
      </c>
      <c r="AD10" s="1">
        <f>J10+L10+N10+P10+R10</f>
        <v>30</v>
      </c>
      <c r="AE10" s="1">
        <f t="shared" si="1"/>
        <v>6</v>
      </c>
      <c r="AF10" s="1">
        <f t="shared" si="2"/>
        <v>-9</v>
      </c>
    </row>
    <row r="11" spans="1:41" x14ac:dyDescent="0.25">
      <c r="A11" s="1"/>
      <c r="B11" s="14">
        <v>7</v>
      </c>
      <c r="C11" s="124" t="s">
        <v>19</v>
      </c>
      <c r="D11" s="124">
        <v>10</v>
      </c>
      <c r="E11" s="14" t="s">
        <v>15</v>
      </c>
      <c r="F11" s="14">
        <v>1</v>
      </c>
      <c r="G11" s="1"/>
      <c r="H11" s="54" t="s">
        <v>212</v>
      </c>
      <c r="I11" s="32" t="s">
        <v>242</v>
      </c>
      <c r="J11" s="55"/>
      <c r="K11" s="30">
        <v>7</v>
      </c>
      <c r="L11" s="39">
        <v>6</v>
      </c>
      <c r="M11" s="30">
        <v>5</v>
      </c>
      <c r="N11" s="39">
        <v>1</v>
      </c>
      <c r="O11" s="35">
        <v>3</v>
      </c>
      <c r="P11" s="41">
        <v>13</v>
      </c>
      <c r="Q11" s="35">
        <v>7</v>
      </c>
      <c r="R11" s="35">
        <v>12</v>
      </c>
      <c r="Y11" s="1">
        <v>4</v>
      </c>
      <c r="Z11" s="1">
        <v>2</v>
      </c>
      <c r="AA11" s="1">
        <v>2</v>
      </c>
      <c r="AB11" s="1">
        <f>K11+M11+O11+Q11</f>
        <v>22</v>
      </c>
      <c r="AC11" s="1">
        <f t="shared" si="0"/>
        <v>5.5</v>
      </c>
      <c r="AD11" s="1">
        <f>L11+N11+P11+R11</f>
        <v>32</v>
      </c>
      <c r="AE11" s="1">
        <f t="shared" si="1"/>
        <v>8</v>
      </c>
      <c r="AF11" s="1">
        <f>AB11-AD11</f>
        <v>-10</v>
      </c>
    </row>
    <row r="12" spans="1:41" x14ac:dyDescent="0.25">
      <c r="A12" s="1"/>
      <c r="B12" s="14">
        <v>8</v>
      </c>
      <c r="C12" s="14" t="s">
        <v>42</v>
      </c>
      <c r="D12" s="14">
        <v>2</v>
      </c>
      <c r="E12" s="124" t="s">
        <v>20</v>
      </c>
      <c r="F12" s="124">
        <v>3</v>
      </c>
      <c r="G12" s="1"/>
      <c r="H12" s="54" t="s">
        <v>128</v>
      </c>
      <c r="I12" s="35">
        <v>3</v>
      </c>
      <c r="J12" s="41">
        <v>6</v>
      </c>
      <c r="K12" s="30">
        <v>4</v>
      </c>
      <c r="L12" s="39">
        <v>6</v>
      </c>
      <c r="M12" s="30">
        <v>9</v>
      </c>
      <c r="N12" s="39">
        <v>2</v>
      </c>
      <c r="O12" s="35">
        <v>3</v>
      </c>
      <c r="P12" s="35">
        <v>4</v>
      </c>
      <c r="Y12" s="1">
        <v>4</v>
      </c>
      <c r="Z12" s="1">
        <v>2</v>
      </c>
      <c r="AA12" s="1">
        <v>2</v>
      </c>
      <c r="AB12" s="1">
        <f>I12+K12+M12+O12</f>
        <v>19</v>
      </c>
      <c r="AC12" s="22">
        <f t="shared" si="0"/>
        <v>4.75</v>
      </c>
      <c r="AD12" s="1">
        <f>J12+L12+N12+P12</f>
        <v>18</v>
      </c>
      <c r="AE12" s="1">
        <f t="shared" si="1"/>
        <v>4.5</v>
      </c>
      <c r="AF12" s="1">
        <f t="shared" si="2"/>
        <v>1</v>
      </c>
    </row>
    <row r="13" spans="1:41" x14ac:dyDescent="0.25">
      <c r="A13" s="1"/>
      <c r="B13" s="14">
        <v>9</v>
      </c>
      <c r="C13" s="14" t="s">
        <v>13</v>
      </c>
      <c r="D13" s="14">
        <v>3</v>
      </c>
      <c r="E13" s="124" t="s">
        <v>23</v>
      </c>
      <c r="F13" s="124">
        <v>4</v>
      </c>
      <c r="G13" s="1"/>
      <c r="H13" s="54" t="s">
        <v>252</v>
      </c>
      <c r="I13" s="30">
        <v>4</v>
      </c>
      <c r="J13" s="39">
        <v>3</v>
      </c>
      <c r="K13" s="30">
        <v>11</v>
      </c>
      <c r="L13" s="39">
        <v>5</v>
      </c>
      <c r="M13" s="35">
        <v>0</v>
      </c>
      <c r="N13" s="41">
        <v>10</v>
      </c>
      <c r="O13" s="35">
        <v>1</v>
      </c>
      <c r="P13" s="35">
        <v>2</v>
      </c>
      <c r="Y13" s="1">
        <v>4</v>
      </c>
      <c r="Z13" s="1">
        <v>2</v>
      </c>
      <c r="AA13" s="1">
        <v>2</v>
      </c>
      <c r="AB13" s="1">
        <f>I13+K13+M13+O13</f>
        <v>16</v>
      </c>
      <c r="AC13" s="1">
        <f t="shared" ref="AC13:AC25" si="3">AB13/Y13</f>
        <v>4</v>
      </c>
      <c r="AD13" s="1">
        <f>J13+L13+N13+P13</f>
        <v>20</v>
      </c>
      <c r="AE13" s="1">
        <f t="shared" ref="AE13:AE25" si="4">AD13/Y13</f>
        <v>5</v>
      </c>
      <c r="AF13" s="1">
        <f t="shared" si="2"/>
        <v>-4</v>
      </c>
      <c r="AO13" t="s">
        <v>245</v>
      </c>
    </row>
    <row r="14" spans="1:41" x14ac:dyDescent="0.25">
      <c r="A14" s="1"/>
      <c r="B14" s="14">
        <v>10</v>
      </c>
      <c r="C14" s="14" t="s">
        <v>201</v>
      </c>
      <c r="D14" s="14">
        <v>5</v>
      </c>
      <c r="E14" s="124" t="s">
        <v>16</v>
      </c>
      <c r="F14" s="124">
        <v>6</v>
      </c>
      <c r="G14" s="1"/>
      <c r="H14" s="54" t="s">
        <v>213</v>
      </c>
      <c r="I14" s="30">
        <v>6</v>
      </c>
      <c r="J14" s="39">
        <v>3</v>
      </c>
      <c r="K14" s="35">
        <v>5</v>
      </c>
      <c r="L14" s="41">
        <v>8</v>
      </c>
      <c r="M14" s="30">
        <v>3</v>
      </c>
      <c r="N14" s="39">
        <v>2</v>
      </c>
      <c r="O14" s="35">
        <v>6</v>
      </c>
      <c r="P14" s="35">
        <v>7</v>
      </c>
      <c r="Y14" s="1">
        <v>4</v>
      </c>
      <c r="Z14" s="1">
        <v>2</v>
      </c>
      <c r="AA14" s="1">
        <v>2</v>
      </c>
      <c r="AB14" s="1">
        <f>I14+K14+M14+O14</f>
        <v>20</v>
      </c>
      <c r="AC14" s="1">
        <f t="shared" si="3"/>
        <v>5</v>
      </c>
      <c r="AD14" s="1">
        <f>J14+L14+N14+P14</f>
        <v>20</v>
      </c>
      <c r="AE14" s="1">
        <f t="shared" si="4"/>
        <v>5</v>
      </c>
      <c r="AF14" s="1">
        <f t="shared" si="2"/>
        <v>0</v>
      </c>
    </row>
    <row r="15" spans="1:41" x14ac:dyDescent="0.25">
      <c r="A15" s="1"/>
      <c r="B15" s="1"/>
      <c r="C15" s="1"/>
      <c r="D15" s="1"/>
      <c r="E15" s="1"/>
      <c r="F15" s="1"/>
      <c r="G15" s="1"/>
      <c r="H15" s="54" t="s">
        <v>214</v>
      </c>
      <c r="I15" s="30">
        <v>5</v>
      </c>
      <c r="J15" s="39">
        <v>2</v>
      </c>
      <c r="K15" s="32" t="s">
        <v>242</v>
      </c>
      <c r="L15" s="55"/>
      <c r="M15" s="35">
        <v>1</v>
      </c>
      <c r="N15" s="41">
        <v>5</v>
      </c>
      <c r="O15" s="35">
        <v>0</v>
      </c>
      <c r="P15" s="35">
        <v>1</v>
      </c>
      <c r="Y15" s="1">
        <v>3</v>
      </c>
      <c r="Z15" s="1">
        <v>1</v>
      </c>
      <c r="AA15" s="1">
        <v>2</v>
      </c>
      <c r="AB15" s="1">
        <f>I15+M15+O15</f>
        <v>6</v>
      </c>
      <c r="AC15" s="1">
        <f t="shared" si="3"/>
        <v>2</v>
      </c>
      <c r="AD15" s="1">
        <f>J15+N15+P15</f>
        <v>8</v>
      </c>
      <c r="AE15" s="22">
        <f t="shared" si="4"/>
        <v>2.6666666666666665</v>
      </c>
      <c r="AF15" s="1">
        <f t="shared" si="2"/>
        <v>-2</v>
      </c>
    </row>
    <row r="16" spans="1:41" x14ac:dyDescent="0.25">
      <c r="A16" s="3"/>
      <c r="B16" s="1"/>
      <c r="C16" s="1"/>
      <c r="D16" s="1"/>
      <c r="E16" s="1"/>
      <c r="F16" s="1"/>
      <c r="G16" s="1"/>
      <c r="H16" s="54" t="s">
        <v>179</v>
      </c>
      <c r="I16" s="35">
        <v>1</v>
      </c>
      <c r="J16" s="41">
        <v>10</v>
      </c>
      <c r="K16" s="30">
        <v>1</v>
      </c>
      <c r="L16" s="39">
        <v>0</v>
      </c>
      <c r="M16" s="35">
        <v>3</v>
      </c>
      <c r="N16" s="35">
        <v>4</v>
      </c>
      <c r="Y16" s="1">
        <v>3</v>
      </c>
      <c r="Z16" s="1">
        <v>1</v>
      </c>
      <c r="AA16" s="1">
        <v>2</v>
      </c>
      <c r="AB16" s="1">
        <f>I16+K16+M16</f>
        <v>5</v>
      </c>
      <c r="AC16" s="22">
        <f t="shared" si="3"/>
        <v>1.6666666666666667</v>
      </c>
      <c r="AD16" s="1">
        <f>J16+L16+N16</f>
        <v>14</v>
      </c>
      <c r="AE16" s="22">
        <f t="shared" si="4"/>
        <v>4.666666666666667</v>
      </c>
      <c r="AF16" s="1">
        <f t="shared" si="2"/>
        <v>-9</v>
      </c>
    </row>
    <row r="17" spans="1:32" x14ac:dyDescent="0.25">
      <c r="A17" s="3" t="s">
        <v>30</v>
      </c>
      <c r="B17" s="15" t="s">
        <v>3</v>
      </c>
      <c r="C17" s="15" t="s">
        <v>99</v>
      </c>
      <c r="D17" s="15"/>
      <c r="E17" s="15" t="s">
        <v>98</v>
      </c>
      <c r="F17" s="15"/>
      <c r="G17" s="1"/>
      <c r="H17" s="54" t="s">
        <v>215</v>
      </c>
      <c r="I17" s="30">
        <v>7</v>
      </c>
      <c r="J17" s="39">
        <v>2</v>
      </c>
      <c r="K17" s="35">
        <v>6</v>
      </c>
      <c r="L17" s="41">
        <v>7</v>
      </c>
      <c r="M17" s="35">
        <v>4</v>
      </c>
      <c r="N17" s="35">
        <v>6</v>
      </c>
      <c r="Y17" s="1">
        <v>3</v>
      </c>
      <c r="Z17" s="1">
        <v>1</v>
      </c>
      <c r="AA17" s="1">
        <v>2</v>
      </c>
      <c r="AB17" s="1">
        <f>I17+K17+M17</f>
        <v>17</v>
      </c>
      <c r="AC17" s="22">
        <f t="shared" si="3"/>
        <v>5.666666666666667</v>
      </c>
      <c r="AD17" s="1">
        <f>J17+L17+N17</f>
        <v>15</v>
      </c>
      <c r="AE17" s="1">
        <f t="shared" si="4"/>
        <v>5</v>
      </c>
      <c r="AF17" s="1">
        <f t="shared" si="2"/>
        <v>2</v>
      </c>
    </row>
    <row r="18" spans="1:32" x14ac:dyDescent="0.25">
      <c r="A18" s="1" t="s">
        <v>31</v>
      </c>
      <c r="B18" s="14">
        <v>11</v>
      </c>
      <c r="C18" s="124" t="s">
        <v>109</v>
      </c>
      <c r="D18" s="124">
        <v>9</v>
      </c>
      <c r="E18" s="14" t="s">
        <v>107</v>
      </c>
      <c r="F18" s="14">
        <v>7</v>
      </c>
      <c r="G18" s="1"/>
      <c r="H18" s="54" t="s">
        <v>141</v>
      </c>
      <c r="I18" s="35">
        <v>2</v>
      </c>
      <c r="J18" s="41">
        <v>5</v>
      </c>
      <c r="K18" s="30">
        <v>9</v>
      </c>
      <c r="L18" s="39">
        <v>7</v>
      </c>
      <c r="M18" s="35">
        <v>2</v>
      </c>
      <c r="N18" s="35">
        <v>9</v>
      </c>
      <c r="Y18" s="1">
        <v>3</v>
      </c>
      <c r="Z18" s="1">
        <v>1</v>
      </c>
      <c r="AA18" s="1">
        <v>2</v>
      </c>
      <c r="AB18" s="1">
        <f>I18+K18+M18</f>
        <v>13</v>
      </c>
      <c r="AC18" s="22">
        <f t="shared" si="3"/>
        <v>4.333333333333333</v>
      </c>
      <c r="AD18" s="1">
        <f>J18+L18+N18</f>
        <v>21</v>
      </c>
      <c r="AE18" s="1">
        <f t="shared" si="4"/>
        <v>7</v>
      </c>
      <c r="AF18" s="1">
        <f t="shared" si="2"/>
        <v>-8</v>
      </c>
    </row>
    <row r="19" spans="1:32" x14ac:dyDescent="0.25">
      <c r="A19" s="1" t="s">
        <v>58</v>
      </c>
      <c r="B19" s="14">
        <v>12</v>
      </c>
      <c r="C19" s="124" t="s">
        <v>18</v>
      </c>
      <c r="D19" s="124">
        <v>4</v>
      </c>
      <c r="E19" s="14" t="s">
        <v>101</v>
      </c>
      <c r="F19" s="14">
        <v>3</v>
      </c>
      <c r="G19" s="1"/>
      <c r="H19" s="54" t="s">
        <v>178</v>
      </c>
      <c r="I19" s="30">
        <v>4</v>
      </c>
      <c r="J19" s="39">
        <v>3</v>
      </c>
      <c r="K19" s="35">
        <v>2</v>
      </c>
      <c r="L19" s="41">
        <v>6</v>
      </c>
      <c r="M19" s="35">
        <v>0</v>
      </c>
      <c r="N19" s="35">
        <v>10</v>
      </c>
      <c r="Y19" s="1">
        <v>3</v>
      </c>
      <c r="Z19" s="1">
        <v>1</v>
      </c>
      <c r="AA19" s="1">
        <v>2</v>
      </c>
      <c r="AB19" s="1">
        <f>I19+K19+M19</f>
        <v>6</v>
      </c>
      <c r="AC19" s="1">
        <f t="shared" si="3"/>
        <v>2</v>
      </c>
      <c r="AD19" s="1">
        <f>J19+L19+N19</f>
        <v>19</v>
      </c>
      <c r="AE19" s="22">
        <f t="shared" si="4"/>
        <v>6.333333333333333</v>
      </c>
      <c r="AF19" s="1">
        <f t="shared" si="2"/>
        <v>-13</v>
      </c>
    </row>
    <row r="20" spans="1:32" x14ac:dyDescent="0.25">
      <c r="A20" s="1"/>
      <c r="B20" s="14">
        <v>13</v>
      </c>
      <c r="C20" s="14" t="s">
        <v>202</v>
      </c>
      <c r="D20" s="14">
        <v>0</v>
      </c>
      <c r="E20" s="124" t="s">
        <v>439</v>
      </c>
      <c r="F20" s="124">
        <v>9</v>
      </c>
      <c r="G20" s="1"/>
      <c r="H20" s="54" t="s">
        <v>216</v>
      </c>
      <c r="I20" s="30">
        <v>4</v>
      </c>
      <c r="J20" s="39">
        <v>3</v>
      </c>
      <c r="K20" s="35">
        <v>5</v>
      </c>
      <c r="L20" s="41">
        <v>11</v>
      </c>
      <c r="M20" s="35">
        <v>2</v>
      </c>
      <c r="N20" s="35">
        <v>3</v>
      </c>
      <c r="Y20" s="1">
        <v>3</v>
      </c>
      <c r="Z20" s="1">
        <v>1</v>
      </c>
      <c r="AA20" s="1">
        <v>2</v>
      </c>
      <c r="AB20" s="1">
        <f>I20+K20+M20</f>
        <v>11</v>
      </c>
      <c r="AC20" s="22">
        <f t="shared" si="3"/>
        <v>3.6666666666666665</v>
      </c>
      <c r="AD20" s="1">
        <f>J20+L20+N20</f>
        <v>17</v>
      </c>
      <c r="AE20" s="22">
        <f t="shared" si="4"/>
        <v>5.666666666666667</v>
      </c>
      <c r="AF20" s="1">
        <f t="shared" si="2"/>
        <v>-6</v>
      </c>
    </row>
    <row r="21" spans="1:32" x14ac:dyDescent="0.25">
      <c r="A21" s="1"/>
      <c r="B21" s="14">
        <v>14</v>
      </c>
      <c r="C21" s="124" t="s">
        <v>71</v>
      </c>
      <c r="D21" s="124">
        <v>1</v>
      </c>
      <c r="E21" s="14" t="s">
        <v>42</v>
      </c>
      <c r="F21" s="14">
        <v>0</v>
      </c>
      <c r="G21" s="1"/>
      <c r="H21" s="54" t="s">
        <v>217</v>
      </c>
      <c r="I21" s="35">
        <v>0</v>
      </c>
      <c r="J21" s="41">
        <v>1</v>
      </c>
      <c r="K21" s="35">
        <v>3</v>
      </c>
      <c r="L21" s="35">
        <v>4</v>
      </c>
      <c r="N21" s="17"/>
      <c r="Y21" s="1">
        <v>2</v>
      </c>
      <c r="Z21" s="1">
        <v>0</v>
      </c>
      <c r="AA21" s="1">
        <v>2</v>
      </c>
      <c r="AB21" s="1">
        <f>I21+K21</f>
        <v>3</v>
      </c>
      <c r="AC21" s="1">
        <f t="shared" si="3"/>
        <v>1.5</v>
      </c>
      <c r="AD21" s="1">
        <f>J21+L21</f>
        <v>5</v>
      </c>
      <c r="AE21" s="1">
        <f t="shared" si="4"/>
        <v>2.5</v>
      </c>
      <c r="AF21" s="1">
        <f t="shared" si="2"/>
        <v>-2</v>
      </c>
    </row>
    <row r="22" spans="1:32" x14ac:dyDescent="0.25">
      <c r="A22" s="1"/>
      <c r="B22" s="14">
        <v>15</v>
      </c>
      <c r="C22" s="124" t="s">
        <v>103</v>
      </c>
      <c r="D22" s="124">
        <v>4</v>
      </c>
      <c r="E22" s="14" t="s">
        <v>39</v>
      </c>
      <c r="F22" s="14">
        <v>2</v>
      </c>
      <c r="G22" s="1"/>
      <c r="H22" s="54" t="s">
        <v>42</v>
      </c>
      <c r="I22" s="35">
        <v>2</v>
      </c>
      <c r="J22" s="41">
        <v>3</v>
      </c>
      <c r="K22" s="35">
        <v>0</v>
      </c>
      <c r="L22" s="35">
        <v>1</v>
      </c>
      <c r="N22" s="17"/>
      <c r="Y22" s="1">
        <v>2</v>
      </c>
      <c r="Z22" s="1">
        <v>0</v>
      </c>
      <c r="AA22" s="1">
        <v>2</v>
      </c>
      <c r="AB22" s="1">
        <f>I22+K22</f>
        <v>2</v>
      </c>
      <c r="AC22" s="1">
        <f t="shared" si="3"/>
        <v>1</v>
      </c>
      <c r="AD22" s="1">
        <f>J22+L22</f>
        <v>4</v>
      </c>
      <c r="AE22" s="1">
        <f t="shared" si="4"/>
        <v>2</v>
      </c>
      <c r="AF22" s="1">
        <f t="shared" si="2"/>
        <v>-2</v>
      </c>
    </row>
    <row r="23" spans="1:32" x14ac:dyDescent="0.25">
      <c r="A23" s="1"/>
      <c r="B23" s="14">
        <v>16</v>
      </c>
      <c r="C23" s="124" t="s">
        <v>38</v>
      </c>
      <c r="D23" s="124">
        <v>7</v>
      </c>
      <c r="E23" s="14" t="s">
        <v>102</v>
      </c>
      <c r="F23" s="14">
        <v>6</v>
      </c>
      <c r="G23" s="1"/>
      <c r="H23" s="54" t="s">
        <v>219</v>
      </c>
      <c r="I23" s="35">
        <v>5</v>
      </c>
      <c r="J23" s="41">
        <v>6</v>
      </c>
      <c r="K23" s="35">
        <v>2</v>
      </c>
      <c r="L23" s="35">
        <v>4</v>
      </c>
      <c r="N23" s="17"/>
      <c r="Y23" s="1">
        <v>2</v>
      </c>
      <c r="Z23" s="1">
        <v>0</v>
      </c>
      <c r="AA23" s="1">
        <v>2</v>
      </c>
      <c r="AB23" s="1">
        <f>I23+K23</f>
        <v>7</v>
      </c>
      <c r="AC23" s="1">
        <f t="shared" si="3"/>
        <v>3.5</v>
      </c>
      <c r="AD23" s="1">
        <f>J23+L23</f>
        <v>10</v>
      </c>
      <c r="AE23" s="1">
        <f t="shared" si="4"/>
        <v>5</v>
      </c>
      <c r="AF23" s="1">
        <f t="shared" si="2"/>
        <v>-3</v>
      </c>
    </row>
    <row r="24" spans="1:32" x14ac:dyDescent="0.25">
      <c r="A24" s="1"/>
      <c r="B24" s="14">
        <v>17</v>
      </c>
      <c r="C24" s="14" t="s">
        <v>105</v>
      </c>
      <c r="D24" s="14">
        <v>5</v>
      </c>
      <c r="E24" s="124" t="s">
        <v>40</v>
      </c>
      <c r="F24" s="124">
        <v>8</v>
      </c>
      <c r="G24" s="1"/>
      <c r="H24" s="54" t="s">
        <v>228</v>
      </c>
      <c r="I24" s="35">
        <v>3</v>
      </c>
      <c r="J24" s="41">
        <v>4</v>
      </c>
      <c r="K24" s="35">
        <v>0</v>
      </c>
      <c r="L24" s="35">
        <v>9</v>
      </c>
      <c r="N24" s="17"/>
      <c r="Y24" s="1">
        <v>2</v>
      </c>
      <c r="Z24" s="1">
        <v>0</v>
      </c>
      <c r="AA24" s="1">
        <v>2</v>
      </c>
      <c r="AB24" s="1">
        <f>I24+K24</f>
        <v>3</v>
      </c>
      <c r="AC24" s="1">
        <f t="shared" si="3"/>
        <v>1.5</v>
      </c>
      <c r="AD24" s="1">
        <f>J24+L24</f>
        <v>13</v>
      </c>
      <c r="AE24" s="1">
        <f t="shared" si="4"/>
        <v>6.5</v>
      </c>
      <c r="AF24" s="1">
        <f t="shared" si="2"/>
        <v>-10</v>
      </c>
    </row>
    <row r="25" spans="1:32" x14ac:dyDescent="0.25">
      <c r="A25" s="1"/>
      <c r="B25" s="14">
        <v>18</v>
      </c>
      <c r="C25" s="124" t="s">
        <v>252</v>
      </c>
      <c r="D25" s="124">
        <v>11</v>
      </c>
      <c r="E25" s="14" t="s">
        <v>43</v>
      </c>
      <c r="F25" s="14">
        <v>5</v>
      </c>
      <c r="G25" s="1"/>
      <c r="H25" s="54" t="s">
        <v>220</v>
      </c>
      <c r="I25" s="35">
        <v>2</v>
      </c>
      <c r="J25" s="41">
        <v>7</v>
      </c>
      <c r="K25" s="35">
        <v>7</v>
      </c>
      <c r="L25" s="35">
        <v>9</v>
      </c>
      <c r="M25" s="17"/>
      <c r="N25" s="17"/>
      <c r="Y25" s="1">
        <v>2</v>
      </c>
      <c r="Z25" s="1">
        <v>0</v>
      </c>
      <c r="AA25" s="1">
        <v>2</v>
      </c>
      <c r="AB25" s="1">
        <f>I25+K25</f>
        <v>9</v>
      </c>
      <c r="AC25" s="1">
        <f t="shared" si="3"/>
        <v>4.5</v>
      </c>
      <c r="AD25" s="1">
        <f>J25+L25</f>
        <v>16</v>
      </c>
      <c r="AE25" s="1">
        <f t="shared" si="4"/>
        <v>8</v>
      </c>
      <c r="AF25" s="1">
        <f t="shared" si="2"/>
        <v>-7</v>
      </c>
    </row>
    <row r="26" spans="1:32" x14ac:dyDescent="0.25">
      <c r="A26" s="1"/>
      <c r="B26" s="14">
        <v>19</v>
      </c>
      <c r="C26" s="124" t="s">
        <v>76</v>
      </c>
      <c r="D26" s="124">
        <v>5</v>
      </c>
      <c r="E26" s="14" t="s">
        <v>104</v>
      </c>
      <c r="F26" s="14">
        <v>2</v>
      </c>
      <c r="G26" s="1"/>
    </row>
    <row r="27" spans="1:32" x14ac:dyDescent="0.25">
      <c r="A27" s="1"/>
      <c r="B27" s="14">
        <v>20</v>
      </c>
      <c r="C27" s="14" t="s">
        <v>108</v>
      </c>
      <c r="D27" s="14">
        <v>2</v>
      </c>
      <c r="E27" s="124" t="s">
        <v>106</v>
      </c>
      <c r="F27" s="124">
        <v>6</v>
      </c>
      <c r="G27" s="1"/>
    </row>
    <row r="28" spans="1:32" x14ac:dyDescent="0.25">
      <c r="A28" s="3"/>
      <c r="B28" s="1"/>
      <c r="C28" s="1"/>
      <c r="D28" s="1"/>
      <c r="E28" s="1"/>
      <c r="F28" s="1"/>
      <c r="G28" s="1"/>
    </row>
    <row r="29" spans="1:32" x14ac:dyDescent="0.25">
      <c r="A29" s="2"/>
      <c r="B29" s="1"/>
      <c r="C29" s="1"/>
      <c r="D29" s="1"/>
      <c r="E29" s="1"/>
      <c r="F29" s="1"/>
      <c r="G29" s="1"/>
    </row>
    <row r="30" spans="1:32" x14ac:dyDescent="0.25">
      <c r="A30" s="3" t="s">
        <v>32</v>
      </c>
      <c r="B30" s="15" t="s">
        <v>3</v>
      </c>
      <c r="C30" s="15" t="s">
        <v>99</v>
      </c>
      <c r="D30" s="15"/>
      <c r="E30" s="15" t="s">
        <v>98</v>
      </c>
      <c r="F30" s="15"/>
      <c r="G30" s="1"/>
    </row>
    <row r="31" spans="1:32" x14ac:dyDescent="0.25">
      <c r="A31" s="2"/>
      <c r="B31" s="14">
        <v>21</v>
      </c>
      <c r="C31" s="14" t="s">
        <v>109</v>
      </c>
      <c r="D31" s="14">
        <v>2</v>
      </c>
      <c r="E31" s="124" t="s">
        <v>18</v>
      </c>
      <c r="F31" s="124">
        <v>9</v>
      </c>
      <c r="G31" s="1"/>
    </row>
    <row r="32" spans="1:32" x14ac:dyDescent="0.25">
      <c r="A32" s="1"/>
      <c r="B32" s="14">
        <v>22</v>
      </c>
      <c r="C32" s="124" t="s">
        <v>439</v>
      </c>
      <c r="D32" s="124">
        <v>4</v>
      </c>
      <c r="E32" s="14" t="s">
        <v>71</v>
      </c>
      <c r="F32" s="14">
        <v>3</v>
      </c>
      <c r="G32" s="1"/>
    </row>
    <row r="33" spans="1:7" x14ac:dyDescent="0.25">
      <c r="A33" s="1"/>
      <c r="B33" s="14">
        <v>23</v>
      </c>
      <c r="C33" s="124" t="s">
        <v>103</v>
      </c>
      <c r="D33" s="124">
        <v>6</v>
      </c>
      <c r="E33" s="14" t="s">
        <v>102</v>
      </c>
      <c r="F33" s="14">
        <v>4</v>
      </c>
      <c r="G33" s="1"/>
    </row>
    <row r="34" spans="1:7" x14ac:dyDescent="0.25">
      <c r="A34" s="1"/>
      <c r="B34" s="14">
        <v>24</v>
      </c>
      <c r="C34" s="124" t="s">
        <v>105</v>
      </c>
      <c r="D34" s="124">
        <v>3</v>
      </c>
      <c r="E34" s="14" t="s">
        <v>43</v>
      </c>
      <c r="F34" s="14">
        <v>2</v>
      </c>
      <c r="G34" s="1"/>
    </row>
    <row r="35" spans="1:7" x14ac:dyDescent="0.25">
      <c r="A35" s="1"/>
      <c r="B35" s="14">
        <v>25</v>
      </c>
      <c r="C35" s="124" t="s">
        <v>104</v>
      </c>
      <c r="D35" s="124">
        <v>10</v>
      </c>
      <c r="E35" s="14" t="s">
        <v>108</v>
      </c>
      <c r="F35" s="14">
        <v>0</v>
      </c>
      <c r="G35" s="1"/>
    </row>
    <row r="36" spans="1:7" x14ac:dyDescent="0.25">
      <c r="A36" s="1"/>
      <c r="B36" s="14">
        <v>26</v>
      </c>
      <c r="C36" s="14" t="s">
        <v>58</v>
      </c>
      <c r="D36" s="14">
        <v>1</v>
      </c>
      <c r="E36" s="124" t="s">
        <v>38</v>
      </c>
      <c r="F36" s="124">
        <v>5</v>
      </c>
      <c r="G36" s="1"/>
    </row>
    <row r="37" spans="1:7" x14ac:dyDescent="0.25">
      <c r="A37" s="1"/>
      <c r="B37" s="14">
        <v>27</v>
      </c>
      <c r="C37" s="124" t="s">
        <v>40</v>
      </c>
      <c r="D37" s="124">
        <v>10</v>
      </c>
      <c r="E37" s="14" t="s">
        <v>252</v>
      </c>
      <c r="F37" s="14">
        <v>0</v>
      </c>
      <c r="G37" s="1"/>
    </row>
    <row r="38" spans="1:7" x14ac:dyDescent="0.25">
      <c r="A38" s="1"/>
      <c r="B38" s="14">
        <v>28</v>
      </c>
      <c r="C38" s="124" t="s">
        <v>76</v>
      </c>
      <c r="D38" s="124">
        <v>1</v>
      </c>
      <c r="E38" s="14" t="s">
        <v>106</v>
      </c>
      <c r="F38" s="14">
        <v>0</v>
      </c>
      <c r="G38" s="1"/>
    </row>
    <row r="39" spans="1:7" x14ac:dyDescent="0.25">
      <c r="A39" s="1"/>
      <c r="B39" s="1"/>
      <c r="C39" s="1"/>
      <c r="D39" s="1"/>
      <c r="E39" s="1"/>
      <c r="F39" s="1"/>
      <c r="G39" s="1"/>
    </row>
    <row r="40" spans="1:7" x14ac:dyDescent="0.25">
      <c r="A40" s="1"/>
      <c r="B40" s="1"/>
      <c r="C40" s="1"/>
      <c r="D40" s="1"/>
      <c r="E40" s="1"/>
      <c r="F40" s="1"/>
      <c r="G40" s="1"/>
    </row>
    <row r="41" spans="1:7" x14ac:dyDescent="0.25">
      <c r="A41" s="3" t="s">
        <v>34</v>
      </c>
      <c r="B41" s="15" t="s">
        <v>3</v>
      </c>
      <c r="C41" s="15" t="s">
        <v>99</v>
      </c>
      <c r="D41" s="15"/>
      <c r="E41" s="15" t="s">
        <v>98</v>
      </c>
      <c r="F41" s="15"/>
      <c r="G41" s="1"/>
    </row>
    <row r="42" spans="1:7" x14ac:dyDescent="0.25">
      <c r="A42" s="1" t="s">
        <v>31</v>
      </c>
      <c r="B42" s="14">
        <v>29</v>
      </c>
      <c r="C42" s="14" t="s">
        <v>18</v>
      </c>
      <c r="D42" s="14">
        <v>3</v>
      </c>
      <c r="E42" s="124" t="s">
        <v>439</v>
      </c>
      <c r="F42" s="124">
        <v>4</v>
      </c>
      <c r="G42" s="1"/>
    </row>
    <row r="43" spans="1:7" x14ac:dyDescent="0.25">
      <c r="A43" s="1" t="s">
        <v>76</v>
      </c>
      <c r="B43" s="14">
        <v>30</v>
      </c>
      <c r="C43" s="124" t="s">
        <v>103</v>
      </c>
      <c r="D43" s="124">
        <v>7</v>
      </c>
      <c r="E43" s="14" t="s">
        <v>105</v>
      </c>
      <c r="F43" s="14">
        <v>6</v>
      </c>
      <c r="G43" s="1"/>
    </row>
    <row r="44" spans="1:7" x14ac:dyDescent="0.25">
      <c r="A44" s="1"/>
      <c r="B44" s="14">
        <v>31</v>
      </c>
      <c r="C44" s="124" t="s">
        <v>104</v>
      </c>
      <c r="D44" s="124">
        <v>1</v>
      </c>
      <c r="E44" s="14" t="s">
        <v>58</v>
      </c>
      <c r="F44" s="14">
        <v>0</v>
      </c>
      <c r="G44" s="1"/>
    </row>
    <row r="45" spans="1:7" x14ac:dyDescent="0.25">
      <c r="A45" s="3"/>
      <c r="B45" s="14">
        <v>32</v>
      </c>
      <c r="C45" s="14" t="s">
        <v>252</v>
      </c>
      <c r="D45" s="14">
        <v>1</v>
      </c>
      <c r="E45" s="124" t="s">
        <v>106</v>
      </c>
      <c r="F45" s="124">
        <v>2</v>
      </c>
      <c r="G45" s="1"/>
    </row>
    <row r="46" spans="1:7" x14ac:dyDescent="0.25">
      <c r="A46" s="4"/>
      <c r="B46" s="14">
        <v>33</v>
      </c>
      <c r="C46" s="14" t="s">
        <v>38</v>
      </c>
      <c r="D46" s="14">
        <v>3</v>
      </c>
      <c r="E46" s="124" t="s">
        <v>40</v>
      </c>
      <c r="F46" s="124">
        <v>13</v>
      </c>
      <c r="G46" s="1"/>
    </row>
    <row r="47" spans="1:7" x14ac:dyDescent="0.25">
      <c r="A47" s="1"/>
      <c r="B47" s="1"/>
      <c r="C47" s="1"/>
      <c r="D47" s="1"/>
      <c r="E47" s="1"/>
      <c r="F47" s="1"/>
      <c r="G47" s="1"/>
    </row>
    <row r="48" spans="1:7" x14ac:dyDescent="0.25">
      <c r="A48" s="1"/>
      <c r="B48" s="1"/>
      <c r="C48" s="1"/>
      <c r="D48" s="1"/>
      <c r="E48" s="1"/>
      <c r="F48" s="1"/>
      <c r="G48" s="1"/>
    </row>
    <row r="49" spans="1:7" x14ac:dyDescent="0.25">
      <c r="A49" s="3" t="s">
        <v>35</v>
      </c>
      <c r="B49" s="15" t="s">
        <v>3</v>
      </c>
      <c r="C49" s="15" t="s">
        <v>99</v>
      </c>
      <c r="D49" s="15"/>
      <c r="E49" s="15" t="s">
        <v>98</v>
      </c>
      <c r="F49" s="15"/>
      <c r="G49" s="1"/>
    </row>
    <row r="50" spans="1:7" x14ac:dyDescent="0.25">
      <c r="A50" s="2" t="s">
        <v>31</v>
      </c>
      <c r="B50" s="14">
        <v>34</v>
      </c>
      <c r="C50" s="124" t="s">
        <v>439</v>
      </c>
      <c r="D50" s="124">
        <v>12</v>
      </c>
      <c r="E50" s="14" t="s">
        <v>38</v>
      </c>
      <c r="F50" s="14">
        <v>7</v>
      </c>
      <c r="G50" s="1"/>
    </row>
    <row r="51" spans="1:7" x14ac:dyDescent="0.25">
      <c r="A51" s="1" t="s">
        <v>104</v>
      </c>
      <c r="B51" s="14">
        <v>35</v>
      </c>
      <c r="C51" s="124" t="s">
        <v>106</v>
      </c>
      <c r="D51" s="124">
        <v>14</v>
      </c>
      <c r="E51" s="14" t="s">
        <v>103</v>
      </c>
      <c r="F51" s="14">
        <v>1</v>
      </c>
      <c r="G51" s="1"/>
    </row>
    <row r="52" spans="1:7" x14ac:dyDescent="0.25">
      <c r="A52" s="1"/>
      <c r="B52" s="14">
        <v>36</v>
      </c>
      <c r="C52" s="124" t="s">
        <v>76</v>
      </c>
      <c r="D52" s="124">
        <v>4</v>
      </c>
      <c r="E52" s="14" t="s">
        <v>40</v>
      </c>
      <c r="F52" s="14">
        <v>2</v>
      </c>
      <c r="G52" s="1"/>
    </row>
    <row r="53" spans="1:7" x14ac:dyDescent="0.25">
      <c r="A53" s="1"/>
      <c r="B53" s="1"/>
      <c r="C53" s="1"/>
      <c r="D53" s="1"/>
      <c r="E53" s="1"/>
      <c r="F53" s="1"/>
      <c r="G53" s="1"/>
    </row>
    <row r="54" spans="1:7" x14ac:dyDescent="0.25">
      <c r="A54" s="1"/>
      <c r="B54" s="1"/>
      <c r="C54" s="1"/>
      <c r="D54" s="1"/>
      <c r="E54" s="1"/>
      <c r="F54" s="1"/>
      <c r="G54" s="1"/>
    </row>
    <row r="55" spans="1:7" x14ac:dyDescent="0.25">
      <c r="A55" s="3" t="s">
        <v>37</v>
      </c>
      <c r="B55" s="15" t="s">
        <v>3</v>
      </c>
      <c r="C55" s="15" t="s">
        <v>99</v>
      </c>
      <c r="D55" s="15"/>
      <c r="E55" s="15" t="s">
        <v>98</v>
      </c>
      <c r="F55" s="15"/>
      <c r="G55" s="1"/>
    </row>
    <row r="56" spans="1:7" x14ac:dyDescent="0.25">
      <c r="A56" s="1" t="s">
        <v>31</v>
      </c>
      <c r="B56" s="14">
        <v>37</v>
      </c>
      <c r="C56" s="14" t="s">
        <v>106</v>
      </c>
      <c r="D56" s="14">
        <v>2</v>
      </c>
      <c r="E56" s="124" t="s">
        <v>76</v>
      </c>
      <c r="F56" s="124">
        <v>11</v>
      </c>
      <c r="G56" s="1"/>
    </row>
    <row r="57" spans="1:7" x14ac:dyDescent="0.25">
      <c r="A57" s="1" t="s">
        <v>111</v>
      </c>
      <c r="B57" s="14">
        <v>38</v>
      </c>
      <c r="C57" s="124" t="s">
        <v>40</v>
      </c>
      <c r="D57" s="124">
        <v>2</v>
      </c>
      <c r="E57" s="14" t="s">
        <v>104</v>
      </c>
      <c r="F57" s="14">
        <v>1</v>
      </c>
      <c r="G57" s="1"/>
    </row>
    <row r="58" spans="1:7" x14ac:dyDescent="0.25">
      <c r="A58" s="1"/>
      <c r="B58" s="1"/>
      <c r="C58" s="1"/>
      <c r="D58" s="1"/>
      <c r="E58" s="1"/>
      <c r="F58" s="1"/>
      <c r="G58" s="1"/>
    </row>
    <row r="59" spans="1:7" x14ac:dyDescent="0.25">
      <c r="A59" s="1"/>
      <c r="B59" s="1"/>
      <c r="C59" s="1"/>
      <c r="D59" s="1"/>
      <c r="E59" s="1"/>
      <c r="F59" s="1"/>
      <c r="G59" s="1"/>
    </row>
    <row r="60" spans="1:7" x14ac:dyDescent="0.25">
      <c r="A60" s="3" t="s">
        <v>41</v>
      </c>
      <c r="B60" s="15" t="s">
        <v>3</v>
      </c>
      <c r="C60" s="15" t="s">
        <v>99</v>
      </c>
      <c r="D60" s="15"/>
      <c r="E60" s="15" t="s">
        <v>98</v>
      </c>
      <c r="F60" s="15"/>
      <c r="G60" s="1"/>
    </row>
    <row r="61" spans="1:7" x14ac:dyDescent="0.25">
      <c r="A61" s="1" t="s">
        <v>31</v>
      </c>
      <c r="B61" s="14">
        <v>39</v>
      </c>
      <c r="C61" s="14" t="s">
        <v>439</v>
      </c>
      <c r="D61" s="14">
        <v>2</v>
      </c>
      <c r="E61" s="124" t="s">
        <v>76</v>
      </c>
      <c r="F61" s="124">
        <v>3</v>
      </c>
      <c r="G61" s="1"/>
    </row>
    <row r="62" spans="1:7" x14ac:dyDescent="0.25">
      <c r="A62" s="1" t="s">
        <v>40</v>
      </c>
      <c r="B62" s="1"/>
      <c r="C62" s="1"/>
      <c r="D62" s="1"/>
      <c r="E62" s="1"/>
      <c r="F62" s="1"/>
      <c r="G62" s="1"/>
    </row>
    <row r="63" spans="1:7" x14ac:dyDescent="0.25">
      <c r="A63" s="1"/>
      <c r="B63" s="1"/>
      <c r="C63" s="1"/>
      <c r="D63" s="1"/>
      <c r="E63" s="1"/>
      <c r="F63" s="1"/>
      <c r="G63" s="1"/>
    </row>
    <row r="64" spans="1:7" x14ac:dyDescent="0.25">
      <c r="A64" s="3" t="s">
        <v>77</v>
      </c>
      <c r="B64" s="15" t="s">
        <v>3</v>
      </c>
      <c r="C64" s="15" t="s">
        <v>99</v>
      </c>
      <c r="D64" s="15"/>
      <c r="E64" s="15" t="s">
        <v>98</v>
      </c>
      <c r="F64" s="15"/>
      <c r="G64" s="1"/>
    </row>
    <row r="65" spans="1:7" x14ac:dyDescent="0.25">
      <c r="A65" s="1"/>
      <c r="B65" s="14">
        <v>40</v>
      </c>
      <c r="C65" s="124" t="s">
        <v>76</v>
      </c>
      <c r="D65" s="124">
        <v>4</v>
      </c>
      <c r="E65" s="14" t="s">
        <v>40</v>
      </c>
      <c r="F65" s="14">
        <v>2</v>
      </c>
      <c r="G65" s="1"/>
    </row>
    <row r="66" spans="1:7" x14ac:dyDescent="0.25">
      <c r="A66" s="1"/>
      <c r="B66" s="1"/>
      <c r="C66" s="1"/>
      <c r="D66" s="1"/>
      <c r="E66" s="1"/>
      <c r="F66" s="1"/>
      <c r="G66" s="1"/>
    </row>
    <row r="67" spans="1:7" x14ac:dyDescent="0.25">
      <c r="G67" s="1"/>
    </row>
    <row r="68" spans="1:7" ht="18.75" x14ac:dyDescent="0.3">
      <c r="B68" s="26" t="s">
        <v>200</v>
      </c>
      <c r="G68" s="1"/>
    </row>
    <row r="69" spans="1:7" x14ac:dyDescent="0.25">
      <c r="G69" s="1"/>
    </row>
    <row r="70" spans="1:7" x14ac:dyDescent="0.25">
      <c r="G70" s="1"/>
    </row>
    <row r="71" spans="1:7" x14ac:dyDescent="0.25">
      <c r="G71" s="1"/>
    </row>
    <row r="72" spans="1:7" x14ac:dyDescent="0.25">
      <c r="G72" s="1"/>
    </row>
    <row r="75" spans="1:7" ht="13.5" customHeight="1" x14ac:dyDescent="0.25"/>
  </sheetData>
  <phoneticPr fontId="2" type="noConversion"/>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9F27C-6D72-4C15-9961-944AFB64917D}">
  <sheetPr>
    <pageSetUpPr fitToPage="1"/>
  </sheetPr>
  <dimension ref="A2:AI57"/>
  <sheetViews>
    <sheetView showGridLines="0" topLeftCell="A33" zoomScaleNormal="100" workbookViewId="0"/>
  </sheetViews>
  <sheetFormatPr defaultRowHeight="15" x14ac:dyDescent="0.25"/>
  <cols>
    <col min="1" max="1" width="19.140625" style="1" customWidth="1"/>
    <col min="3" max="3" width="23.7109375" customWidth="1"/>
    <col min="4" max="4" width="5.5703125" customWidth="1"/>
    <col min="5" max="5" width="25" customWidth="1"/>
    <col min="6" max="6" width="6.140625" customWidth="1"/>
    <col min="7" max="7" width="2.7109375" customWidth="1"/>
    <col min="8" max="8" width="22.7109375" style="54" customWidth="1"/>
    <col min="9" max="26" width="3" style="1" customWidth="1"/>
    <col min="27" max="27" width="2.140625" customWidth="1"/>
    <col min="28" max="28" width="7.140625" style="1" bestFit="1" customWidth="1"/>
    <col min="29" max="29" width="5.28515625" style="1" bestFit="1" customWidth="1"/>
    <col min="30" max="30" width="4.7109375" style="1" bestFit="1" customWidth="1"/>
    <col min="31" max="31" width="4" style="1" customWidth="1"/>
    <col min="32" max="32" width="6.85546875" style="1" bestFit="1" customWidth="1"/>
    <col min="33" max="33" width="4.140625" style="1" customWidth="1"/>
    <col min="34" max="34" width="7.140625" style="1" bestFit="1" customWidth="1"/>
    <col min="35" max="35" width="8.140625" style="1" bestFit="1" customWidth="1"/>
  </cols>
  <sheetData>
    <row r="2" spans="1:35" ht="18.75" x14ac:dyDescent="0.3">
      <c r="B2" s="1"/>
      <c r="C2" s="1"/>
      <c r="D2" s="10" t="s">
        <v>512</v>
      </c>
      <c r="F2" s="1"/>
      <c r="G2" s="1"/>
    </row>
    <row r="3" spans="1:35" ht="18.75" x14ac:dyDescent="0.3">
      <c r="B3" s="1"/>
      <c r="C3" s="1"/>
      <c r="D3" s="10"/>
      <c r="F3" s="1"/>
      <c r="G3" s="1"/>
    </row>
    <row r="4" spans="1:35" x14ac:dyDescent="0.25">
      <c r="B4" s="1"/>
      <c r="C4" s="1"/>
      <c r="D4" s="1"/>
      <c r="E4" s="1"/>
      <c r="F4" s="1"/>
      <c r="G4" s="1"/>
      <c r="AB4" s="3" t="s">
        <v>244</v>
      </c>
      <c r="AC4" s="18" t="s">
        <v>115</v>
      </c>
      <c r="AD4" s="18" t="s">
        <v>112</v>
      </c>
      <c r="AE4" s="18" t="s">
        <v>113</v>
      </c>
      <c r="AF4" s="20" t="s">
        <v>117</v>
      </c>
      <c r="AG4" s="18" t="s">
        <v>114</v>
      </c>
      <c r="AH4" s="20" t="s">
        <v>116</v>
      </c>
      <c r="AI4" s="18" t="s">
        <v>118</v>
      </c>
    </row>
    <row r="5" spans="1:35" x14ac:dyDescent="0.25">
      <c r="A5" s="3" t="s">
        <v>28</v>
      </c>
      <c r="B5" s="15" t="s">
        <v>3</v>
      </c>
      <c r="C5" s="15" t="s">
        <v>99</v>
      </c>
      <c r="D5" s="15"/>
      <c r="E5" s="15" t="s">
        <v>98</v>
      </c>
      <c r="F5" s="15"/>
      <c r="G5" s="29"/>
      <c r="H5" s="54" t="s">
        <v>350</v>
      </c>
      <c r="I5" s="30">
        <v>9</v>
      </c>
      <c r="J5" s="30">
        <v>1</v>
      </c>
      <c r="K5" s="3"/>
      <c r="L5" s="3"/>
      <c r="M5" s="18"/>
      <c r="N5" s="18"/>
      <c r="O5" s="38">
        <v>3</v>
      </c>
      <c r="P5" s="30">
        <v>0</v>
      </c>
      <c r="Q5" s="3"/>
      <c r="R5" s="3"/>
      <c r="S5" s="30">
        <v>7</v>
      </c>
      <c r="T5" s="30">
        <v>0</v>
      </c>
      <c r="U5" s="38">
        <v>20</v>
      </c>
      <c r="V5" s="30">
        <v>0</v>
      </c>
      <c r="W5" s="38">
        <v>8</v>
      </c>
      <c r="X5" s="30">
        <v>2</v>
      </c>
      <c r="Y5" s="38">
        <v>5</v>
      </c>
      <c r="Z5" s="30">
        <v>1</v>
      </c>
      <c r="AB5" s="1">
        <v>6</v>
      </c>
      <c r="AC5" s="1">
        <v>6</v>
      </c>
      <c r="AD5" s="1">
        <v>0</v>
      </c>
      <c r="AE5" s="1">
        <f>I5+M5+O5+S5+U5+W5+Y5</f>
        <v>52</v>
      </c>
      <c r="AF5" s="22">
        <f>AE5/AB5</f>
        <v>8.6666666666666661</v>
      </c>
      <c r="AG5" s="1">
        <f>J5+N5+P5+T5+V5+X5+Z5</f>
        <v>4</v>
      </c>
      <c r="AH5" s="22">
        <f>AG5/AB5</f>
        <v>0.66666666666666663</v>
      </c>
      <c r="AI5" s="1">
        <f>AE5-AG5</f>
        <v>48</v>
      </c>
    </row>
    <row r="6" spans="1:35" x14ac:dyDescent="0.25">
      <c r="A6" s="1" t="s">
        <v>357</v>
      </c>
      <c r="B6" s="14">
        <v>1</v>
      </c>
      <c r="C6" s="123" t="s">
        <v>350</v>
      </c>
      <c r="D6" s="123">
        <v>9</v>
      </c>
      <c r="E6" s="23" t="s">
        <v>417</v>
      </c>
      <c r="F6" s="23">
        <v>1</v>
      </c>
      <c r="G6" s="17"/>
      <c r="H6" s="54" t="s">
        <v>422</v>
      </c>
      <c r="I6" s="30">
        <v>5</v>
      </c>
      <c r="J6" s="30">
        <v>0</v>
      </c>
      <c r="K6" s="38">
        <v>4</v>
      </c>
      <c r="L6" s="30">
        <v>3</v>
      </c>
      <c r="M6" s="190"/>
      <c r="N6" s="31"/>
      <c r="O6" s="38">
        <v>7</v>
      </c>
      <c r="P6" s="30">
        <v>5</v>
      </c>
      <c r="Q6" s="38">
        <v>9</v>
      </c>
      <c r="R6" s="30">
        <v>8</v>
      </c>
      <c r="S6" s="40">
        <v>0</v>
      </c>
      <c r="T6" s="35">
        <v>5</v>
      </c>
      <c r="U6" s="3"/>
      <c r="V6" s="3"/>
      <c r="W6" s="30">
        <v>3</v>
      </c>
      <c r="X6" s="30">
        <v>0</v>
      </c>
      <c r="Y6" s="40">
        <v>1</v>
      </c>
      <c r="Z6" s="35">
        <v>5</v>
      </c>
      <c r="AA6" s="53"/>
      <c r="AB6" s="1">
        <v>7</v>
      </c>
      <c r="AC6" s="1">
        <v>5</v>
      </c>
      <c r="AD6" s="1">
        <v>2</v>
      </c>
      <c r="AE6" s="1">
        <f>I6+K6+O6+Q6+S6+W6+Y6</f>
        <v>29</v>
      </c>
      <c r="AF6" s="22">
        <f t="shared" ref="AF6:AF18" si="0">AE6/AB6</f>
        <v>4.1428571428571432</v>
      </c>
      <c r="AG6" s="1">
        <f>J6+L6+P6+R6+T6+X6+Z6</f>
        <v>26</v>
      </c>
      <c r="AH6" s="22">
        <f t="shared" ref="AH6:AH18" si="1">AG6/AB6</f>
        <v>3.7142857142857144</v>
      </c>
      <c r="AI6" s="1">
        <f t="shared" ref="AI6:AI18" si="2">AE6-AG6</f>
        <v>3</v>
      </c>
    </row>
    <row r="7" spans="1:35" x14ac:dyDescent="0.25">
      <c r="B7" s="14">
        <v>2</v>
      </c>
      <c r="C7" s="23" t="s">
        <v>418</v>
      </c>
      <c r="D7" s="23">
        <v>0</v>
      </c>
      <c r="E7" s="23" t="s">
        <v>434</v>
      </c>
      <c r="F7" s="123">
        <v>1</v>
      </c>
      <c r="G7" s="17"/>
      <c r="H7" s="54" t="s">
        <v>431</v>
      </c>
      <c r="I7" s="35">
        <v>0</v>
      </c>
      <c r="J7" s="35">
        <v>4</v>
      </c>
      <c r="K7" s="38">
        <v>8</v>
      </c>
      <c r="L7" s="30">
        <v>1</v>
      </c>
      <c r="M7" s="38">
        <v>5</v>
      </c>
      <c r="N7" s="30">
        <v>1</v>
      </c>
      <c r="O7" s="3"/>
      <c r="P7" s="3"/>
      <c r="Q7" s="30">
        <v>7</v>
      </c>
      <c r="R7" s="30">
        <v>2</v>
      </c>
      <c r="S7" s="38">
        <v>5</v>
      </c>
      <c r="T7" s="30">
        <v>0</v>
      </c>
      <c r="U7" s="3"/>
      <c r="V7" s="3"/>
      <c r="W7" s="35">
        <v>0</v>
      </c>
      <c r="X7" s="35">
        <v>3</v>
      </c>
      <c r="Y7" s="3"/>
      <c r="Z7" s="3"/>
      <c r="AA7" s="53"/>
      <c r="AB7" s="1">
        <v>6</v>
      </c>
      <c r="AC7" s="1">
        <v>4</v>
      </c>
      <c r="AD7" s="1">
        <v>2</v>
      </c>
      <c r="AE7" s="1">
        <f>I7+K7+M7+Q7+S7+W7</f>
        <v>25</v>
      </c>
      <c r="AF7" s="22">
        <f t="shared" si="0"/>
        <v>4.166666666666667</v>
      </c>
      <c r="AG7" s="1">
        <f>J7+L7+N7+R7+T7+X7</f>
        <v>11</v>
      </c>
      <c r="AH7" s="22">
        <f t="shared" si="1"/>
        <v>1.8333333333333333</v>
      </c>
      <c r="AI7" s="1">
        <f t="shared" si="2"/>
        <v>14</v>
      </c>
    </row>
    <row r="8" spans="1:35" x14ac:dyDescent="0.25">
      <c r="B8" s="14">
        <v>3</v>
      </c>
      <c r="C8" s="23" t="s">
        <v>76</v>
      </c>
      <c r="D8" s="23">
        <v>0</v>
      </c>
      <c r="E8" s="23" t="s">
        <v>423</v>
      </c>
      <c r="F8" s="123">
        <v>4</v>
      </c>
      <c r="G8" s="17"/>
      <c r="H8" s="54" t="s">
        <v>418</v>
      </c>
      <c r="I8" s="35">
        <v>0</v>
      </c>
      <c r="J8" s="35">
        <v>1</v>
      </c>
      <c r="K8" s="31"/>
      <c r="L8" s="31"/>
      <c r="M8" s="30">
        <v>7</v>
      </c>
      <c r="N8" s="30">
        <v>6</v>
      </c>
      <c r="O8" s="38">
        <v>6</v>
      </c>
      <c r="P8" s="30">
        <v>4</v>
      </c>
      <c r="Q8" s="3"/>
      <c r="R8" s="3"/>
      <c r="S8" s="3"/>
      <c r="T8" s="3"/>
      <c r="U8" s="30">
        <v>9</v>
      </c>
      <c r="V8" s="30">
        <v>0</v>
      </c>
      <c r="W8" s="40">
        <v>2</v>
      </c>
      <c r="X8" s="35">
        <v>8</v>
      </c>
      <c r="Y8" s="3"/>
      <c r="Z8" s="3"/>
      <c r="AA8" s="53"/>
      <c r="AB8" s="1">
        <v>5</v>
      </c>
      <c r="AC8" s="1">
        <v>3</v>
      </c>
      <c r="AD8" s="1">
        <v>2</v>
      </c>
      <c r="AE8" s="1">
        <f>I8+M8+O8+U8+W8</f>
        <v>24</v>
      </c>
      <c r="AF8" s="1">
        <f t="shared" si="0"/>
        <v>4.8</v>
      </c>
      <c r="AG8" s="1">
        <f>J8+N8+P8+V8+X8</f>
        <v>19</v>
      </c>
      <c r="AH8" s="1">
        <f t="shared" si="1"/>
        <v>3.8</v>
      </c>
      <c r="AI8" s="1">
        <f t="shared" si="2"/>
        <v>5</v>
      </c>
    </row>
    <row r="9" spans="1:35" x14ac:dyDescent="0.25">
      <c r="B9" s="14">
        <v>4</v>
      </c>
      <c r="C9" s="23" t="s">
        <v>232</v>
      </c>
      <c r="D9" s="23">
        <v>0</v>
      </c>
      <c r="E9" s="23" t="s">
        <v>103</v>
      </c>
      <c r="F9" s="123">
        <v>10</v>
      </c>
      <c r="G9" s="17"/>
      <c r="H9" s="54" t="s">
        <v>421</v>
      </c>
      <c r="I9" s="31"/>
      <c r="J9" s="31"/>
      <c r="K9" s="30">
        <v>5</v>
      </c>
      <c r="L9" s="30">
        <v>4</v>
      </c>
      <c r="O9" s="3"/>
      <c r="P9" s="3"/>
      <c r="Q9" s="35">
        <v>2</v>
      </c>
      <c r="R9" s="35">
        <v>3</v>
      </c>
      <c r="S9" s="38">
        <v>13</v>
      </c>
      <c r="T9" s="30">
        <v>12</v>
      </c>
      <c r="U9" s="40">
        <v>0</v>
      </c>
      <c r="V9" s="35">
        <v>20</v>
      </c>
      <c r="W9" s="3"/>
      <c r="X9" s="3"/>
      <c r="Y9" s="3"/>
      <c r="Z9" s="3"/>
      <c r="AB9" s="1">
        <v>4</v>
      </c>
      <c r="AC9" s="1">
        <v>2</v>
      </c>
      <c r="AD9" s="1">
        <v>2</v>
      </c>
      <c r="AE9" s="1">
        <f>K9+Q9+S9+U9</f>
        <v>20</v>
      </c>
      <c r="AF9" s="1">
        <f t="shared" si="0"/>
        <v>5</v>
      </c>
      <c r="AG9" s="1">
        <f>L9+R9+T9+V9</f>
        <v>39</v>
      </c>
      <c r="AH9" s="22">
        <f t="shared" si="1"/>
        <v>9.75</v>
      </c>
      <c r="AI9" s="1">
        <f t="shared" si="2"/>
        <v>-19</v>
      </c>
    </row>
    <row r="10" spans="1:35" x14ac:dyDescent="0.25">
      <c r="B10" s="14">
        <v>8</v>
      </c>
      <c r="C10" s="123" t="s">
        <v>403</v>
      </c>
      <c r="D10" s="123">
        <v>5</v>
      </c>
      <c r="E10" s="23" t="s">
        <v>12</v>
      </c>
      <c r="F10" s="23">
        <v>0</v>
      </c>
      <c r="G10" s="17"/>
      <c r="H10" s="54" t="s">
        <v>434</v>
      </c>
      <c r="I10" s="30">
        <v>1</v>
      </c>
      <c r="J10" s="30">
        <v>0</v>
      </c>
      <c r="K10" s="31"/>
      <c r="L10" s="31"/>
      <c r="M10" s="3"/>
      <c r="N10" s="3"/>
      <c r="O10" s="3"/>
      <c r="P10" s="3"/>
      <c r="Q10" s="30">
        <v>3</v>
      </c>
      <c r="R10" s="30">
        <v>2</v>
      </c>
      <c r="S10" s="40">
        <v>0</v>
      </c>
      <c r="T10" s="35">
        <v>7</v>
      </c>
      <c r="U10" s="40">
        <v>0</v>
      </c>
      <c r="V10" s="35">
        <v>9</v>
      </c>
      <c r="W10" s="3"/>
      <c r="X10" s="3"/>
      <c r="Y10" s="3"/>
      <c r="Z10" s="3"/>
      <c r="AB10" s="1">
        <v>4</v>
      </c>
      <c r="AC10" s="1">
        <v>2</v>
      </c>
      <c r="AD10" s="1">
        <v>2</v>
      </c>
      <c r="AE10" s="1">
        <f>I10+Q10+S10+U10</f>
        <v>4</v>
      </c>
      <c r="AF10" s="1">
        <f t="shared" si="0"/>
        <v>1</v>
      </c>
      <c r="AG10" s="1">
        <f>J10+R10+T10+V10</f>
        <v>18</v>
      </c>
      <c r="AH10" s="1">
        <f t="shared" si="1"/>
        <v>4.5</v>
      </c>
      <c r="AI10" s="1">
        <f t="shared" si="2"/>
        <v>-14</v>
      </c>
    </row>
    <row r="11" spans="1:35" x14ac:dyDescent="0.25">
      <c r="B11" s="1"/>
      <c r="C11" s="17"/>
      <c r="D11" s="17"/>
      <c r="E11" s="17"/>
      <c r="F11" s="17"/>
      <c r="G11" s="17"/>
      <c r="H11" s="54" t="s">
        <v>432</v>
      </c>
      <c r="I11" s="30">
        <v>10</v>
      </c>
      <c r="J11" s="30">
        <v>0</v>
      </c>
      <c r="K11" s="38">
        <v>3</v>
      </c>
      <c r="L11" s="30">
        <v>1</v>
      </c>
      <c r="M11" s="3"/>
      <c r="N11" s="3"/>
      <c r="O11" s="35">
        <v>5</v>
      </c>
      <c r="P11" s="35">
        <v>7</v>
      </c>
      <c r="Q11" s="40">
        <v>2</v>
      </c>
      <c r="R11" s="35">
        <v>7</v>
      </c>
      <c r="S11" s="3"/>
      <c r="T11" s="3"/>
      <c r="U11" s="3"/>
      <c r="V11" s="3"/>
      <c r="W11" s="3"/>
      <c r="X11" s="3"/>
      <c r="Y11" s="3"/>
      <c r="Z11" s="3"/>
      <c r="AB11" s="1">
        <v>4</v>
      </c>
      <c r="AC11" s="1">
        <v>2</v>
      </c>
      <c r="AD11" s="1">
        <v>2</v>
      </c>
      <c r="AE11" s="1">
        <f>I11+K11+O11+Q11</f>
        <v>20</v>
      </c>
      <c r="AF11" s="1">
        <f t="shared" si="0"/>
        <v>5</v>
      </c>
      <c r="AG11" s="1">
        <f>J11+L11+P11+R11</f>
        <v>15</v>
      </c>
      <c r="AH11" s="22">
        <f t="shared" si="1"/>
        <v>3.75</v>
      </c>
      <c r="AI11" s="1">
        <f t="shared" si="2"/>
        <v>5</v>
      </c>
    </row>
    <row r="12" spans="1:35" x14ac:dyDescent="0.25">
      <c r="B12" s="1"/>
      <c r="C12" s="135"/>
      <c r="D12" s="17"/>
      <c r="E12" s="17"/>
      <c r="F12" s="17"/>
      <c r="G12" s="29"/>
      <c r="H12" s="54" t="s">
        <v>423</v>
      </c>
      <c r="I12" s="30">
        <v>4</v>
      </c>
      <c r="J12" s="30">
        <v>0</v>
      </c>
      <c r="K12" s="40">
        <v>1</v>
      </c>
      <c r="L12" s="35">
        <v>3</v>
      </c>
      <c r="M12" s="38">
        <v>5</v>
      </c>
      <c r="N12" s="30">
        <v>1</v>
      </c>
      <c r="O12" s="3"/>
      <c r="P12" s="3"/>
      <c r="Q12" s="35">
        <v>8</v>
      </c>
      <c r="R12" s="35">
        <v>9</v>
      </c>
      <c r="S12" s="3"/>
      <c r="T12" s="3"/>
      <c r="U12" s="3"/>
      <c r="V12" s="3"/>
      <c r="W12" s="3"/>
      <c r="X12" s="3"/>
      <c r="Y12" s="3"/>
      <c r="Z12" s="3"/>
      <c r="AB12" s="1">
        <v>4</v>
      </c>
      <c r="AC12" s="1">
        <v>2</v>
      </c>
      <c r="AD12" s="1">
        <v>2</v>
      </c>
      <c r="AE12" s="1">
        <f>I12+K12+M12+Q12</f>
        <v>18</v>
      </c>
      <c r="AF12" s="1">
        <f t="shared" si="0"/>
        <v>4.5</v>
      </c>
      <c r="AG12" s="1">
        <f>J12+L12+N12+R12</f>
        <v>13</v>
      </c>
      <c r="AH12" s="22">
        <f t="shared" si="1"/>
        <v>3.25</v>
      </c>
      <c r="AI12" s="1">
        <f t="shared" si="2"/>
        <v>5</v>
      </c>
    </row>
    <row r="13" spans="1:35" x14ac:dyDescent="0.25">
      <c r="A13" s="3" t="s">
        <v>30</v>
      </c>
      <c r="B13" s="15" t="s">
        <v>44</v>
      </c>
      <c r="C13" s="15" t="s">
        <v>99</v>
      </c>
      <c r="D13" s="15"/>
      <c r="E13" s="15" t="s">
        <v>98</v>
      </c>
      <c r="F13" s="15"/>
      <c r="G13" s="17"/>
      <c r="H13" s="54" t="s">
        <v>417</v>
      </c>
      <c r="I13" s="35">
        <v>1</v>
      </c>
      <c r="J13" s="35">
        <v>9</v>
      </c>
      <c r="K13" s="31"/>
      <c r="L13" s="31"/>
      <c r="M13" s="35">
        <v>6</v>
      </c>
      <c r="N13" s="35">
        <v>7</v>
      </c>
      <c r="O13" s="3"/>
      <c r="P13" s="3"/>
      <c r="Q13" s="3"/>
      <c r="R13" s="3"/>
      <c r="S13" s="3"/>
      <c r="T13" s="3"/>
      <c r="U13" s="3"/>
      <c r="V13" s="3"/>
      <c r="W13" s="3"/>
      <c r="X13" s="3"/>
      <c r="Y13" s="3"/>
      <c r="Z13" s="3"/>
      <c r="AB13" s="1">
        <v>2</v>
      </c>
      <c r="AC13" s="1">
        <v>0</v>
      </c>
      <c r="AD13" s="1">
        <v>2</v>
      </c>
      <c r="AE13" s="1">
        <f>I13+M13</f>
        <v>7</v>
      </c>
      <c r="AF13" s="1">
        <f t="shared" si="0"/>
        <v>3.5</v>
      </c>
      <c r="AG13" s="1">
        <f>J13+N13</f>
        <v>16</v>
      </c>
      <c r="AH13" s="1">
        <f t="shared" si="1"/>
        <v>8</v>
      </c>
      <c r="AI13" s="1">
        <f t="shared" si="2"/>
        <v>-9</v>
      </c>
    </row>
    <row r="14" spans="1:35" x14ac:dyDescent="0.25">
      <c r="A14" s="1" t="s">
        <v>352</v>
      </c>
      <c r="B14" s="23">
        <v>5</v>
      </c>
      <c r="C14" s="123" t="s">
        <v>422</v>
      </c>
      <c r="D14" s="123">
        <v>4</v>
      </c>
      <c r="E14" s="23" t="s">
        <v>349</v>
      </c>
      <c r="F14" s="23">
        <v>3</v>
      </c>
      <c r="G14" s="17"/>
      <c r="H14" s="54" t="s">
        <v>416</v>
      </c>
      <c r="I14" s="31"/>
      <c r="J14" s="31"/>
      <c r="K14" s="31"/>
      <c r="L14" s="31"/>
      <c r="M14" s="3"/>
      <c r="N14" s="3"/>
      <c r="O14" s="35">
        <v>0</v>
      </c>
      <c r="P14" s="35">
        <v>3</v>
      </c>
      <c r="Q14" s="3"/>
      <c r="R14" s="3"/>
      <c r="S14" s="35">
        <v>12</v>
      </c>
      <c r="T14" s="35">
        <v>13</v>
      </c>
      <c r="U14" s="3"/>
      <c r="V14" s="3"/>
      <c r="W14" s="3"/>
      <c r="X14" s="3"/>
      <c r="Y14" s="3"/>
      <c r="Z14" s="3"/>
      <c r="AB14" s="1">
        <v>2</v>
      </c>
      <c r="AC14" s="1">
        <v>0</v>
      </c>
      <c r="AD14" s="1">
        <v>2</v>
      </c>
      <c r="AE14" s="1">
        <f>O14+S14</f>
        <v>12</v>
      </c>
      <c r="AF14" s="1">
        <f t="shared" si="0"/>
        <v>6</v>
      </c>
      <c r="AG14" s="1">
        <f>P14+T14</f>
        <v>16</v>
      </c>
      <c r="AH14" s="1">
        <f t="shared" si="1"/>
        <v>8</v>
      </c>
      <c r="AI14" s="1">
        <f t="shared" si="2"/>
        <v>-4</v>
      </c>
    </row>
    <row r="15" spans="1:35" x14ac:dyDescent="0.25">
      <c r="B15" s="23">
        <v>6</v>
      </c>
      <c r="C15" s="123" t="s">
        <v>76</v>
      </c>
      <c r="D15" s="123">
        <v>8</v>
      </c>
      <c r="E15" s="23" t="s">
        <v>232</v>
      </c>
      <c r="F15" s="23">
        <v>1</v>
      </c>
      <c r="G15" s="17"/>
      <c r="H15" s="54" t="s">
        <v>408</v>
      </c>
      <c r="I15" s="31"/>
      <c r="J15" s="31"/>
      <c r="K15" s="35">
        <v>4</v>
      </c>
      <c r="L15" s="35">
        <v>5</v>
      </c>
      <c r="O15" s="35">
        <v>4</v>
      </c>
      <c r="P15" s="35">
        <v>6</v>
      </c>
      <c r="Q15" s="3"/>
      <c r="R15" s="3"/>
      <c r="S15" s="3"/>
      <c r="T15" s="3"/>
      <c r="U15" s="3"/>
      <c r="V15" s="3"/>
      <c r="W15" s="3"/>
      <c r="X15" s="3"/>
      <c r="Y15" s="3"/>
      <c r="Z15" s="3"/>
      <c r="AB15" s="1">
        <v>2</v>
      </c>
      <c r="AC15" s="1">
        <v>0</v>
      </c>
      <c r="AD15" s="1">
        <v>2</v>
      </c>
      <c r="AE15" s="1">
        <f>K15+O15</f>
        <v>8</v>
      </c>
      <c r="AF15" s="1">
        <f t="shared" si="0"/>
        <v>4</v>
      </c>
      <c r="AG15" s="1">
        <f>L15+P15</f>
        <v>11</v>
      </c>
      <c r="AH15" s="1">
        <f t="shared" si="1"/>
        <v>5.5</v>
      </c>
      <c r="AI15" s="1">
        <f t="shared" si="2"/>
        <v>-3</v>
      </c>
    </row>
    <row r="16" spans="1:35" x14ac:dyDescent="0.25">
      <c r="B16" s="23">
        <v>7</v>
      </c>
      <c r="C16" s="123" t="s">
        <v>103</v>
      </c>
      <c r="D16" s="123">
        <v>3</v>
      </c>
      <c r="E16" s="23" t="s">
        <v>378</v>
      </c>
      <c r="F16" s="23">
        <v>1</v>
      </c>
      <c r="G16" s="17"/>
      <c r="H16" s="54" t="s">
        <v>232</v>
      </c>
      <c r="I16" s="35">
        <v>0</v>
      </c>
      <c r="J16" s="35">
        <v>10</v>
      </c>
      <c r="K16" s="40">
        <v>1</v>
      </c>
      <c r="L16" s="35">
        <v>8</v>
      </c>
      <c r="M16" s="3"/>
      <c r="N16" s="3"/>
      <c r="O16" s="3"/>
      <c r="P16" s="3"/>
      <c r="Q16" s="3"/>
      <c r="R16" s="3"/>
      <c r="S16" s="3"/>
      <c r="T16" s="3"/>
      <c r="U16" s="3"/>
      <c r="V16" s="3"/>
      <c r="W16" s="3"/>
      <c r="X16" s="3"/>
      <c r="Y16" s="3"/>
      <c r="Z16" s="3"/>
      <c r="AB16" s="1">
        <v>2</v>
      </c>
      <c r="AC16" s="1">
        <v>0</v>
      </c>
      <c r="AD16" s="1">
        <v>2</v>
      </c>
      <c r="AE16" s="1">
        <f>I16+K16</f>
        <v>1</v>
      </c>
      <c r="AF16" s="1">
        <f t="shared" si="0"/>
        <v>0.5</v>
      </c>
      <c r="AG16" s="1">
        <f>J16+L16</f>
        <v>18</v>
      </c>
      <c r="AH16" s="1">
        <f t="shared" si="1"/>
        <v>9</v>
      </c>
      <c r="AI16" s="1">
        <f t="shared" si="2"/>
        <v>-17</v>
      </c>
    </row>
    <row r="17" spans="1:35" x14ac:dyDescent="0.25">
      <c r="G17" s="17"/>
      <c r="H17" s="66" t="s">
        <v>433</v>
      </c>
      <c r="I17" s="3"/>
      <c r="J17" s="3"/>
      <c r="K17" s="35">
        <v>3</v>
      </c>
      <c r="L17" s="35">
        <v>4</v>
      </c>
      <c r="M17" s="40">
        <v>1</v>
      </c>
      <c r="N17" s="35">
        <v>5</v>
      </c>
      <c r="O17" s="3"/>
      <c r="P17" s="3"/>
      <c r="Q17" s="3"/>
      <c r="R17" s="3"/>
      <c r="S17" s="3"/>
      <c r="T17" s="3"/>
      <c r="U17" s="3"/>
      <c r="V17" s="3"/>
      <c r="W17" s="3"/>
      <c r="X17" s="3"/>
      <c r="Y17" s="3"/>
      <c r="Z17" s="3"/>
      <c r="AB17" s="1">
        <v>2</v>
      </c>
      <c r="AC17" s="1">
        <v>0</v>
      </c>
      <c r="AD17" s="1">
        <v>2</v>
      </c>
      <c r="AE17" s="1">
        <f>K17+M17</f>
        <v>4</v>
      </c>
      <c r="AF17" s="1">
        <f t="shared" si="0"/>
        <v>2</v>
      </c>
      <c r="AG17" s="1">
        <f>L17+N17</f>
        <v>9</v>
      </c>
      <c r="AH17" s="1">
        <f t="shared" si="1"/>
        <v>4.5</v>
      </c>
      <c r="AI17" s="1">
        <f t="shared" si="2"/>
        <v>-5</v>
      </c>
    </row>
    <row r="18" spans="1:35" x14ac:dyDescent="0.25">
      <c r="G18" s="17"/>
      <c r="H18" s="54" t="s">
        <v>12</v>
      </c>
      <c r="I18" s="35">
        <v>0</v>
      </c>
      <c r="J18" s="35">
        <v>5</v>
      </c>
      <c r="K18" s="3"/>
      <c r="L18" s="3"/>
      <c r="M18" s="35">
        <v>1</v>
      </c>
      <c r="N18" s="35">
        <v>5</v>
      </c>
      <c r="O18" s="3"/>
      <c r="P18" s="3"/>
      <c r="Q18" s="3"/>
      <c r="R18" s="3"/>
      <c r="S18" s="3"/>
      <c r="T18" s="3"/>
      <c r="U18" s="3"/>
      <c r="V18" s="3"/>
      <c r="W18" s="3"/>
      <c r="X18" s="3"/>
      <c r="Y18" s="3"/>
      <c r="Z18" s="3"/>
      <c r="AA18" s="53"/>
      <c r="AB18" s="1">
        <v>2</v>
      </c>
      <c r="AC18" s="1">
        <v>0</v>
      </c>
      <c r="AD18" s="1">
        <v>2</v>
      </c>
      <c r="AE18" s="1">
        <f>I18+M18</f>
        <v>1</v>
      </c>
      <c r="AF18" s="1">
        <f t="shared" si="0"/>
        <v>0.5</v>
      </c>
      <c r="AG18" s="1">
        <f>J18+N18</f>
        <v>10</v>
      </c>
      <c r="AH18" s="1">
        <f t="shared" si="1"/>
        <v>5</v>
      </c>
      <c r="AI18" s="1">
        <f t="shared" si="2"/>
        <v>-9</v>
      </c>
    </row>
    <row r="19" spans="1:35" x14ac:dyDescent="0.25">
      <c r="A19" s="3" t="s">
        <v>32</v>
      </c>
      <c r="B19" s="15" t="s">
        <v>44</v>
      </c>
      <c r="C19" s="15" t="s">
        <v>99</v>
      </c>
      <c r="D19" s="15"/>
      <c r="E19" s="15" t="s">
        <v>98</v>
      </c>
      <c r="F19" s="15"/>
      <c r="I19" s="3"/>
      <c r="J19" s="3"/>
      <c r="K19" s="3"/>
      <c r="L19" s="3"/>
      <c r="M19" s="3"/>
      <c r="N19" s="3"/>
      <c r="O19" s="3"/>
      <c r="P19" s="3"/>
      <c r="Q19" s="3"/>
      <c r="R19" s="3"/>
      <c r="S19" s="3"/>
      <c r="T19" s="3"/>
      <c r="U19" s="3"/>
      <c r="V19" s="3"/>
      <c r="W19" s="3"/>
      <c r="X19" s="3"/>
      <c r="Y19" s="3"/>
      <c r="Z19" s="3"/>
      <c r="AA19" s="53"/>
    </row>
    <row r="20" spans="1:35" x14ac:dyDescent="0.25">
      <c r="A20" s="1" t="s">
        <v>352</v>
      </c>
      <c r="B20" s="14">
        <v>9</v>
      </c>
      <c r="C20" s="123" t="s">
        <v>76</v>
      </c>
      <c r="D20" s="123">
        <v>5</v>
      </c>
      <c r="E20" s="23" t="s">
        <v>349</v>
      </c>
      <c r="F20" s="23">
        <v>1</v>
      </c>
      <c r="G20" s="29"/>
      <c r="AA20" s="53"/>
      <c r="AE20"/>
      <c r="AF20"/>
      <c r="AG20"/>
      <c r="AH20"/>
      <c r="AI20"/>
    </row>
    <row r="21" spans="1:35" x14ac:dyDescent="0.25">
      <c r="B21" s="14">
        <v>10</v>
      </c>
      <c r="C21" s="123" t="s">
        <v>378</v>
      </c>
      <c r="D21" s="123">
        <v>5</v>
      </c>
      <c r="E21" s="23" t="s">
        <v>12</v>
      </c>
      <c r="F21" s="23">
        <v>1</v>
      </c>
      <c r="G21" s="17"/>
      <c r="W21" s="3"/>
      <c r="X21" s="3"/>
      <c r="Y21" s="3"/>
      <c r="Z21" s="3"/>
      <c r="AA21" s="53"/>
    </row>
    <row r="22" spans="1:35" x14ac:dyDescent="0.25">
      <c r="B22" s="14">
        <v>11</v>
      </c>
      <c r="C22" s="123" t="s">
        <v>421</v>
      </c>
      <c r="D22" s="123">
        <v>5</v>
      </c>
      <c r="E22" s="23" t="s">
        <v>400</v>
      </c>
      <c r="F22" s="23">
        <v>4</v>
      </c>
      <c r="G22" s="17"/>
      <c r="U22" s="3"/>
      <c r="V22" s="3"/>
      <c r="W22" s="3"/>
      <c r="X22" s="3"/>
      <c r="Y22" s="3"/>
      <c r="Z22" s="3"/>
      <c r="AA22" s="53"/>
    </row>
    <row r="23" spans="1:35" x14ac:dyDescent="0.25">
      <c r="B23" s="14">
        <v>12</v>
      </c>
      <c r="C23" s="123" t="s">
        <v>58</v>
      </c>
      <c r="D23" s="123">
        <v>7</v>
      </c>
      <c r="E23" s="23" t="s">
        <v>415</v>
      </c>
      <c r="F23" s="23">
        <v>6</v>
      </c>
      <c r="G23" s="17"/>
      <c r="W23" s="3"/>
      <c r="X23" s="3"/>
      <c r="Y23" s="3"/>
      <c r="Z23" s="3"/>
      <c r="AA23" s="53"/>
    </row>
    <row r="24" spans="1:35" x14ac:dyDescent="0.25">
      <c r="G24" s="17"/>
      <c r="U24" s="3"/>
      <c r="V24" s="3"/>
      <c r="W24" s="3"/>
      <c r="X24" s="3"/>
      <c r="Y24" s="3"/>
      <c r="Z24" s="3"/>
      <c r="AA24" s="53"/>
    </row>
    <row r="25" spans="1:35" x14ac:dyDescent="0.25">
      <c r="G25" s="17"/>
      <c r="U25" s="3"/>
      <c r="V25" s="3"/>
      <c r="W25" s="3"/>
      <c r="X25" s="3"/>
      <c r="Y25" s="3"/>
      <c r="Z25" s="3"/>
      <c r="AA25" s="53"/>
    </row>
    <row r="26" spans="1:35" x14ac:dyDescent="0.25">
      <c r="A26" s="3" t="s">
        <v>34</v>
      </c>
      <c r="B26" s="15" t="s">
        <v>44</v>
      </c>
      <c r="C26" s="15" t="s">
        <v>99</v>
      </c>
      <c r="D26" s="15"/>
      <c r="E26" s="15" t="s">
        <v>98</v>
      </c>
      <c r="F26" s="15"/>
      <c r="G26" s="17"/>
      <c r="U26" s="3"/>
      <c r="V26" s="3"/>
      <c r="W26" s="3"/>
      <c r="X26" s="3"/>
      <c r="Y26" s="3"/>
      <c r="Z26" s="3"/>
      <c r="AA26" s="53"/>
    </row>
    <row r="27" spans="1:35" x14ac:dyDescent="0.25">
      <c r="A27" s="1" t="s">
        <v>354</v>
      </c>
      <c r="B27" s="14">
        <v>13</v>
      </c>
      <c r="C27" s="123" t="s">
        <v>403</v>
      </c>
      <c r="D27" s="123">
        <v>7</v>
      </c>
      <c r="E27" s="23" t="s">
        <v>103</v>
      </c>
      <c r="F27" s="133">
        <v>5</v>
      </c>
      <c r="AA27" s="53"/>
    </row>
    <row r="28" spans="1:35" x14ac:dyDescent="0.25">
      <c r="B28" s="14">
        <v>14</v>
      </c>
      <c r="C28" s="123" t="s">
        <v>18</v>
      </c>
      <c r="D28" s="123">
        <v>3</v>
      </c>
      <c r="E28" s="23" t="s">
        <v>416</v>
      </c>
      <c r="F28" s="23">
        <v>0</v>
      </c>
      <c r="G28" s="11"/>
    </row>
    <row r="29" spans="1:35" x14ac:dyDescent="0.25">
      <c r="B29" s="14">
        <v>15</v>
      </c>
      <c r="C29" s="23" t="s">
        <v>58</v>
      </c>
      <c r="D29" s="23">
        <v>6</v>
      </c>
      <c r="E29" s="23" t="s">
        <v>400</v>
      </c>
      <c r="F29" s="133">
        <v>4</v>
      </c>
      <c r="G29" s="188"/>
    </row>
    <row r="30" spans="1:35" x14ac:dyDescent="0.25">
      <c r="B30" s="1"/>
      <c r="C30" s="17"/>
      <c r="D30" s="17"/>
      <c r="E30" s="17"/>
      <c r="F30" s="188"/>
      <c r="G30" s="188"/>
    </row>
    <row r="31" spans="1:35" x14ac:dyDescent="0.25">
      <c r="B31" s="1"/>
      <c r="C31" s="1"/>
      <c r="D31" s="1"/>
      <c r="E31" s="1"/>
      <c r="F31" s="1"/>
      <c r="G31" s="188"/>
    </row>
    <row r="32" spans="1:35" ht="15" customHeight="1" x14ac:dyDescent="0.25">
      <c r="A32" s="3" t="s">
        <v>35</v>
      </c>
      <c r="B32" s="15" t="s">
        <v>44</v>
      </c>
      <c r="C32" s="15" t="s">
        <v>99</v>
      </c>
      <c r="D32" s="15"/>
      <c r="E32" s="15" t="s">
        <v>98</v>
      </c>
      <c r="F32" s="15"/>
      <c r="G32" s="188"/>
    </row>
    <row r="33" spans="1:35" ht="15" customHeight="1" x14ac:dyDescent="0.25">
      <c r="A33" s="1" t="s">
        <v>354</v>
      </c>
      <c r="B33" s="14">
        <v>16</v>
      </c>
      <c r="C33" s="124" t="s">
        <v>403</v>
      </c>
      <c r="D33" s="124">
        <v>9</v>
      </c>
      <c r="E33" s="14" t="s">
        <v>378</v>
      </c>
      <c r="F33" s="14">
        <v>8</v>
      </c>
      <c r="G33" s="1"/>
      <c r="H33" s="66"/>
    </row>
    <row r="34" spans="1:35" x14ac:dyDescent="0.25">
      <c r="B34" s="14">
        <v>17</v>
      </c>
      <c r="C34" s="123" t="s">
        <v>76</v>
      </c>
      <c r="D34" s="123">
        <v>7</v>
      </c>
      <c r="E34" s="23" t="s">
        <v>103</v>
      </c>
      <c r="F34" s="133">
        <v>2</v>
      </c>
      <c r="AA34" s="1"/>
    </row>
    <row r="35" spans="1:35" x14ac:dyDescent="0.25">
      <c r="B35" s="14">
        <v>18</v>
      </c>
      <c r="C35" s="123" t="s">
        <v>419</v>
      </c>
      <c r="D35" s="123">
        <v>3</v>
      </c>
      <c r="E35" s="23" t="s">
        <v>420</v>
      </c>
      <c r="F35" s="133">
        <v>2</v>
      </c>
      <c r="AD35"/>
      <c r="AE35"/>
      <c r="AF35"/>
      <c r="AG35"/>
      <c r="AH35"/>
      <c r="AI35"/>
    </row>
    <row r="36" spans="1:35" x14ac:dyDescent="0.25">
      <c r="B36" s="1"/>
    </row>
    <row r="37" spans="1:35" x14ac:dyDescent="0.25">
      <c r="B37" s="1"/>
      <c r="C37" s="17"/>
      <c r="D37" s="17"/>
      <c r="E37" s="17"/>
      <c r="F37" s="188"/>
      <c r="G37" s="11"/>
    </row>
    <row r="38" spans="1:35" x14ac:dyDescent="0.25">
      <c r="A38" s="3" t="s">
        <v>37</v>
      </c>
      <c r="B38" s="15" t="s">
        <v>44</v>
      </c>
      <c r="C38" s="15" t="s">
        <v>99</v>
      </c>
      <c r="D38" s="15"/>
      <c r="E38" s="15" t="s">
        <v>98</v>
      </c>
      <c r="F38" s="15"/>
      <c r="G38" s="188"/>
    </row>
    <row r="39" spans="1:35" x14ac:dyDescent="0.25">
      <c r="A39" s="1" t="s">
        <v>355</v>
      </c>
      <c r="B39" s="14">
        <v>19</v>
      </c>
      <c r="C39" s="123" t="s">
        <v>76</v>
      </c>
      <c r="D39" s="123">
        <v>5</v>
      </c>
      <c r="E39" s="23" t="s">
        <v>403</v>
      </c>
      <c r="F39" s="133">
        <v>0</v>
      </c>
      <c r="G39" s="188"/>
    </row>
    <row r="40" spans="1:35" x14ac:dyDescent="0.25">
      <c r="B40" s="14">
        <v>20</v>
      </c>
      <c r="C40" s="123" t="s">
        <v>350</v>
      </c>
      <c r="D40" s="123">
        <v>7</v>
      </c>
      <c r="E40" s="23" t="s">
        <v>419</v>
      </c>
      <c r="F40" s="133">
        <v>0</v>
      </c>
      <c r="G40" s="188"/>
    </row>
    <row r="41" spans="1:35" x14ac:dyDescent="0.25">
      <c r="B41" s="14">
        <v>21</v>
      </c>
      <c r="C41" s="123" t="s">
        <v>420</v>
      </c>
      <c r="D41" s="123">
        <v>13</v>
      </c>
      <c r="E41" s="23" t="s">
        <v>416</v>
      </c>
      <c r="F41" s="133">
        <v>12</v>
      </c>
      <c r="G41" s="11"/>
    </row>
    <row r="42" spans="1:35" x14ac:dyDescent="0.25">
      <c r="B42" s="1"/>
      <c r="C42" s="17"/>
      <c r="D42" s="17"/>
      <c r="E42" s="17"/>
      <c r="F42" s="188"/>
      <c r="G42" s="11"/>
    </row>
    <row r="43" spans="1:35" ht="18.75" x14ac:dyDescent="0.3">
      <c r="B43" s="189"/>
      <c r="G43" s="188"/>
    </row>
    <row r="44" spans="1:35" x14ac:dyDescent="0.25">
      <c r="A44" s="3" t="s">
        <v>41</v>
      </c>
      <c r="B44" s="15" t="s">
        <v>44</v>
      </c>
      <c r="C44" s="15" t="s">
        <v>99</v>
      </c>
      <c r="D44" s="15"/>
      <c r="E44" s="15" t="s">
        <v>98</v>
      </c>
      <c r="F44" s="15"/>
    </row>
    <row r="45" spans="1:35" x14ac:dyDescent="0.25">
      <c r="A45" s="1" t="s">
        <v>355</v>
      </c>
      <c r="B45" s="14">
        <v>22</v>
      </c>
      <c r="C45" s="123" t="s">
        <v>0</v>
      </c>
      <c r="D45" s="123">
        <v>20</v>
      </c>
      <c r="E45" s="23" t="s">
        <v>420</v>
      </c>
      <c r="F45" s="133">
        <v>0</v>
      </c>
    </row>
    <row r="46" spans="1:35" x14ac:dyDescent="0.25">
      <c r="B46" s="14">
        <v>23</v>
      </c>
      <c r="C46" s="123" t="s">
        <v>58</v>
      </c>
      <c r="D46" s="123">
        <v>9</v>
      </c>
      <c r="E46" s="23" t="s">
        <v>419</v>
      </c>
      <c r="F46" s="133">
        <v>0</v>
      </c>
    </row>
    <row r="47" spans="1:35" x14ac:dyDescent="0.25">
      <c r="B47" s="27"/>
      <c r="C47" s="129"/>
      <c r="D47" s="129"/>
      <c r="E47" s="129"/>
      <c r="F47" s="138"/>
    </row>
    <row r="48" spans="1:35" x14ac:dyDescent="0.25">
      <c r="B48" s="1"/>
      <c r="C48" s="17"/>
      <c r="D48" s="17"/>
      <c r="E48" s="17"/>
      <c r="F48" s="188"/>
    </row>
    <row r="49" spans="1:6" x14ac:dyDescent="0.25">
      <c r="A49" s="3" t="s">
        <v>41</v>
      </c>
      <c r="B49" s="15" t="s">
        <v>44</v>
      </c>
      <c r="C49" s="15" t="s">
        <v>99</v>
      </c>
      <c r="D49" s="15"/>
      <c r="E49" s="15" t="s">
        <v>98</v>
      </c>
      <c r="F49" s="15"/>
    </row>
    <row r="50" spans="1:6" x14ac:dyDescent="0.25">
      <c r="A50" s="1" t="s">
        <v>425</v>
      </c>
      <c r="B50" s="14">
        <v>24</v>
      </c>
      <c r="C50" s="123" t="s">
        <v>350</v>
      </c>
      <c r="D50" s="123">
        <v>8</v>
      </c>
      <c r="E50" s="23" t="s">
        <v>58</v>
      </c>
      <c r="F50" s="133">
        <v>2</v>
      </c>
    </row>
    <row r="51" spans="1:6" x14ac:dyDescent="0.25">
      <c r="B51" s="14">
        <v>25</v>
      </c>
      <c r="C51" s="123" t="s">
        <v>403</v>
      </c>
      <c r="D51" s="123">
        <v>3</v>
      </c>
      <c r="E51" s="23" t="s">
        <v>76</v>
      </c>
      <c r="F51" s="133">
        <v>0</v>
      </c>
    </row>
    <row r="54" spans="1:6" x14ac:dyDescent="0.25">
      <c r="A54" s="3" t="s">
        <v>409</v>
      </c>
      <c r="B54" s="15" t="s">
        <v>44</v>
      </c>
      <c r="C54" s="15" t="s">
        <v>99</v>
      </c>
      <c r="D54" s="15"/>
      <c r="E54" s="15" t="s">
        <v>98</v>
      </c>
      <c r="F54" s="15"/>
    </row>
    <row r="55" spans="1:6" x14ac:dyDescent="0.25">
      <c r="A55" s="1" t="s">
        <v>425</v>
      </c>
      <c r="B55" s="14">
        <v>26</v>
      </c>
      <c r="C55" s="123" t="s">
        <v>350</v>
      </c>
      <c r="D55" s="123">
        <v>5</v>
      </c>
      <c r="E55" s="23" t="s">
        <v>403</v>
      </c>
      <c r="F55" s="133">
        <v>1</v>
      </c>
    </row>
    <row r="57" spans="1:6" ht="18.75" x14ac:dyDescent="0.3">
      <c r="B57" s="26" t="s">
        <v>424</v>
      </c>
    </row>
  </sheetData>
  <printOptions horizontalCentered="1"/>
  <pageMargins left="0.70866141732283472" right="0.70866141732283472" top="0.74803149606299213" bottom="0.74803149606299213" header="0.31496062992125984" footer="0.31496062992125984"/>
  <pageSetup scale="63" orientation="landscape" horizontalDpi="0"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5C19E-5A11-4DDB-9DED-148F91AD07A4}">
  <dimension ref="A2:AH74"/>
  <sheetViews>
    <sheetView showGridLines="0" topLeftCell="A48" zoomScaleNormal="100" workbookViewId="0"/>
  </sheetViews>
  <sheetFormatPr defaultRowHeight="15" x14ac:dyDescent="0.25"/>
  <cols>
    <col min="1" max="1" width="15.140625" customWidth="1"/>
    <col min="3" max="3" width="27.5703125" customWidth="1"/>
    <col min="4" max="4" width="5.5703125" customWidth="1"/>
    <col min="5" max="5" width="25" customWidth="1"/>
    <col min="6" max="6" width="6.140625" customWidth="1"/>
    <col min="7" max="7" width="4.140625" customWidth="1"/>
    <col min="8" max="8" width="22.42578125" customWidth="1"/>
    <col min="9" max="10" width="3.7109375" style="1" customWidth="1"/>
    <col min="11" max="25" width="3.7109375" customWidth="1"/>
    <col min="26" max="26" width="5.7109375" customWidth="1"/>
    <col min="27" max="27" width="7.140625" bestFit="1" customWidth="1"/>
    <col min="28" max="28" width="5.28515625" bestFit="1" customWidth="1"/>
    <col min="29" max="29" width="4.7109375" bestFit="1" customWidth="1"/>
    <col min="30" max="30" width="3.140625" bestFit="1" customWidth="1"/>
    <col min="31" max="31" width="6.85546875" bestFit="1" customWidth="1"/>
    <col min="32" max="32" width="3.42578125" bestFit="1" customWidth="1"/>
    <col min="33" max="33" width="7.140625" customWidth="1"/>
    <col min="34" max="34" width="8.140625" bestFit="1" customWidth="1"/>
  </cols>
  <sheetData>
    <row r="2" spans="1:34" ht="18.75" x14ac:dyDescent="0.3">
      <c r="A2" s="1"/>
      <c r="B2" s="1"/>
      <c r="C2" s="1"/>
      <c r="D2" s="10" t="s">
        <v>494</v>
      </c>
      <c r="F2" s="1"/>
    </row>
    <row r="3" spans="1:34" x14ac:dyDescent="0.25">
      <c r="A3" s="1"/>
      <c r="B3" s="1"/>
      <c r="C3" s="1"/>
      <c r="D3" s="1"/>
      <c r="E3" s="1"/>
      <c r="F3" s="1"/>
    </row>
    <row r="4" spans="1:34" x14ac:dyDescent="0.25">
      <c r="A4" s="3" t="s">
        <v>28</v>
      </c>
      <c r="B4" s="15" t="s">
        <v>3</v>
      </c>
      <c r="C4" s="15" t="s">
        <v>99</v>
      </c>
      <c r="D4" s="15"/>
      <c r="E4" s="15" t="s">
        <v>98</v>
      </c>
      <c r="F4" s="15"/>
      <c r="AA4" s="53" t="s">
        <v>244</v>
      </c>
      <c r="AB4" s="18" t="s">
        <v>115</v>
      </c>
      <c r="AC4" s="18" t="s">
        <v>112</v>
      </c>
      <c r="AD4" s="18" t="s">
        <v>113</v>
      </c>
      <c r="AE4" s="20" t="s">
        <v>117</v>
      </c>
      <c r="AF4" s="18" t="s">
        <v>114</v>
      </c>
      <c r="AG4" s="20" t="s">
        <v>116</v>
      </c>
      <c r="AH4" s="18" t="s">
        <v>118</v>
      </c>
    </row>
    <row r="5" spans="1:34" x14ac:dyDescent="0.25">
      <c r="A5" s="4"/>
      <c r="B5" s="14">
        <v>1</v>
      </c>
      <c r="C5" s="124" t="s">
        <v>487</v>
      </c>
      <c r="D5" s="124">
        <v>15</v>
      </c>
      <c r="E5" s="14" t="s">
        <v>10</v>
      </c>
      <c r="F5" s="14">
        <v>5</v>
      </c>
      <c r="G5" s="25"/>
      <c r="H5" s="54" t="s">
        <v>76</v>
      </c>
      <c r="I5" s="30">
        <v>2</v>
      </c>
      <c r="J5" s="39">
        <v>0</v>
      </c>
      <c r="K5" s="35">
        <v>4</v>
      </c>
      <c r="L5" s="41">
        <v>11</v>
      </c>
      <c r="M5" s="30">
        <v>4</v>
      </c>
      <c r="N5" s="39">
        <v>1</v>
      </c>
      <c r="O5" s="30">
        <v>4</v>
      </c>
      <c r="P5" s="39">
        <v>3</v>
      </c>
      <c r="Q5" s="30">
        <v>7</v>
      </c>
      <c r="R5" s="39">
        <v>0</v>
      </c>
      <c r="S5" s="30">
        <v>16</v>
      </c>
      <c r="T5" s="39">
        <v>6</v>
      </c>
      <c r="U5" s="32" t="s">
        <v>242</v>
      </c>
      <c r="V5" s="55"/>
      <c r="W5" s="30">
        <v>5</v>
      </c>
      <c r="X5" s="39">
        <v>1</v>
      </c>
      <c r="Y5" s="30">
        <v>17</v>
      </c>
      <c r="Z5" s="30">
        <v>12</v>
      </c>
      <c r="AA5" s="17">
        <v>8</v>
      </c>
      <c r="AB5" s="17">
        <v>7</v>
      </c>
      <c r="AC5" s="17">
        <v>1</v>
      </c>
      <c r="AD5" s="17">
        <f>I5+K5+M5+O5+Q5+S5+W5+Y5</f>
        <v>59</v>
      </c>
      <c r="AE5" s="19">
        <f t="shared" ref="AE5:AE26" si="0">AD5/AA5</f>
        <v>7.375</v>
      </c>
      <c r="AF5" s="17">
        <f>J5+L5+N5+P5+R5+T5+X5+Z5</f>
        <v>34</v>
      </c>
      <c r="AG5" s="19">
        <f t="shared" ref="AG5:AG26" si="1">AF5/AA5</f>
        <v>4.25</v>
      </c>
      <c r="AH5" s="17">
        <f>AD5-AF5</f>
        <v>25</v>
      </c>
    </row>
    <row r="6" spans="1:34" x14ac:dyDescent="0.25">
      <c r="A6" s="1"/>
      <c r="B6" s="14">
        <v>2</v>
      </c>
      <c r="C6" s="14" t="s">
        <v>25</v>
      </c>
      <c r="D6" s="14">
        <v>1</v>
      </c>
      <c r="E6" s="124" t="s">
        <v>26</v>
      </c>
      <c r="F6" s="124">
        <v>2</v>
      </c>
      <c r="G6" s="25"/>
      <c r="H6" s="54" t="s">
        <v>210</v>
      </c>
      <c r="I6" s="30">
        <v>10</v>
      </c>
      <c r="J6" s="39">
        <v>1</v>
      </c>
      <c r="K6" s="30">
        <v>9</v>
      </c>
      <c r="L6" s="39">
        <v>8</v>
      </c>
      <c r="M6" s="30">
        <v>15</v>
      </c>
      <c r="N6" s="39">
        <v>0</v>
      </c>
      <c r="O6" s="35">
        <v>4</v>
      </c>
      <c r="P6" s="41">
        <v>5</v>
      </c>
      <c r="Q6" s="30">
        <v>4</v>
      </c>
      <c r="R6" s="39">
        <v>0</v>
      </c>
      <c r="S6" s="30">
        <v>6</v>
      </c>
      <c r="T6" s="39">
        <v>3</v>
      </c>
      <c r="U6" s="30">
        <v>10</v>
      </c>
      <c r="V6" s="39">
        <v>9</v>
      </c>
      <c r="W6" s="32" t="s">
        <v>242</v>
      </c>
      <c r="X6" s="55"/>
      <c r="Y6" s="35">
        <v>12</v>
      </c>
      <c r="Z6" s="35">
        <v>17</v>
      </c>
      <c r="AA6" s="17">
        <v>8</v>
      </c>
      <c r="AB6" s="17">
        <v>6</v>
      </c>
      <c r="AC6" s="17">
        <v>2</v>
      </c>
      <c r="AD6" s="17">
        <f>I6+K6+M6+O6+Q6+S6+U6+Y6</f>
        <v>70</v>
      </c>
      <c r="AE6" s="19">
        <f t="shared" si="0"/>
        <v>8.75</v>
      </c>
      <c r="AF6" s="17">
        <f>J6+L6+N6+P6+R6+T6+V6+Z6</f>
        <v>43</v>
      </c>
      <c r="AG6" s="19">
        <f t="shared" si="1"/>
        <v>5.375</v>
      </c>
      <c r="AH6" s="17">
        <f t="shared" ref="AH6:AH26" si="2">AD6-AF6</f>
        <v>27</v>
      </c>
    </row>
    <row r="7" spans="1:34" x14ac:dyDescent="0.25">
      <c r="A7" s="1"/>
      <c r="B7" s="14">
        <v>3</v>
      </c>
      <c r="C7" s="14" t="s">
        <v>23</v>
      </c>
      <c r="D7" s="14">
        <v>1</v>
      </c>
      <c r="E7" s="124" t="s">
        <v>20</v>
      </c>
      <c r="F7" s="124">
        <v>10</v>
      </c>
      <c r="G7" s="25"/>
      <c r="H7" s="54" t="s">
        <v>176</v>
      </c>
      <c r="I7" s="30">
        <v>4</v>
      </c>
      <c r="J7" s="39">
        <v>1</v>
      </c>
      <c r="K7" s="30">
        <v>11</v>
      </c>
      <c r="L7" s="39">
        <v>4</v>
      </c>
      <c r="M7" s="30">
        <v>3</v>
      </c>
      <c r="N7" s="39">
        <v>2</v>
      </c>
      <c r="O7" s="30">
        <v>5</v>
      </c>
      <c r="P7" s="39">
        <v>4</v>
      </c>
      <c r="Q7" s="30">
        <v>13</v>
      </c>
      <c r="R7" s="39">
        <v>3</v>
      </c>
      <c r="S7" s="32" t="s">
        <v>242</v>
      </c>
      <c r="T7" s="55"/>
      <c r="U7" s="35">
        <v>9</v>
      </c>
      <c r="V7" s="41">
        <v>10</v>
      </c>
      <c r="W7" s="35">
        <v>1</v>
      </c>
      <c r="X7" s="35">
        <v>5</v>
      </c>
      <c r="Y7" s="1"/>
      <c r="Z7" s="1"/>
      <c r="AA7" s="17">
        <v>7</v>
      </c>
      <c r="AB7" s="17">
        <v>5</v>
      </c>
      <c r="AC7" s="17">
        <v>2</v>
      </c>
      <c r="AD7" s="17">
        <f>I7+K7+M7+O7+Q7+U7+W7</f>
        <v>46</v>
      </c>
      <c r="AE7" s="19">
        <f t="shared" si="0"/>
        <v>6.5714285714285712</v>
      </c>
      <c r="AF7" s="17">
        <f>J7+L7+N7+P7+R7+V7+X7</f>
        <v>29</v>
      </c>
      <c r="AG7" s="19">
        <f t="shared" si="1"/>
        <v>4.1428571428571432</v>
      </c>
      <c r="AH7" s="17">
        <f t="shared" si="2"/>
        <v>17</v>
      </c>
    </row>
    <row r="8" spans="1:34" x14ac:dyDescent="0.25">
      <c r="A8" s="1"/>
      <c r="B8" s="14">
        <v>4</v>
      </c>
      <c r="C8" s="124" t="s">
        <v>18</v>
      </c>
      <c r="D8" s="124">
        <v>2</v>
      </c>
      <c r="E8" s="14" t="s">
        <v>328</v>
      </c>
      <c r="F8" s="14">
        <v>1</v>
      </c>
      <c r="G8" s="25"/>
      <c r="H8" s="54" t="s">
        <v>216</v>
      </c>
      <c r="I8" s="30">
        <v>5</v>
      </c>
      <c r="J8" s="39">
        <v>0</v>
      </c>
      <c r="K8" s="30">
        <v>5</v>
      </c>
      <c r="L8" s="39">
        <v>3</v>
      </c>
      <c r="M8" s="30">
        <v>11</v>
      </c>
      <c r="N8" s="39">
        <v>5</v>
      </c>
      <c r="O8" s="32" t="s">
        <v>242</v>
      </c>
      <c r="P8" s="55"/>
      <c r="Q8" s="35">
        <v>3</v>
      </c>
      <c r="R8" s="41">
        <v>13</v>
      </c>
      <c r="S8" s="35">
        <v>6</v>
      </c>
      <c r="T8" s="35">
        <v>16</v>
      </c>
      <c r="U8" s="1"/>
      <c r="V8" s="1"/>
      <c r="W8" s="1"/>
      <c r="X8" s="1"/>
      <c r="Y8" s="1"/>
      <c r="Z8" s="1"/>
      <c r="AA8" s="17">
        <v>5</v>
      </c>
      <c r="AB8" s="17">
        <v>3</v>
      </c>
      <c r="AC8" s="17">
        <v>2</v>
      </c>
      <c r="AD8" s="17">
        <f>I8+K8+M8+Q8+S8</f>
        <v>30</v>
      </c>
      <c r="AE8" s="17">
        <f t="shared" si="0"/>
        <v>6</v>
      </c>
      <c r="AF8" s="17">
        <f>J8+L8+N8+R8+T8</f>
        <v>37</v>
      </c>
      <c r="AG8" s="17">
        <f t="shared" si="1"/>
        <v>7.4</v>
      </c>
      <c r="AH8" s="17">
        <f t="shared" si="2"/>
        <v>-7</v>
      </c>
    </row>
    <row r="9" spans="1:34" x14ac:dyDescent="0.25">
      <c r="A9" s="1"/>
      <c r="B9" s="14">
        <v>5</v>
      </c>
      <c r="C9" s="14" t="s">
        <v>22</v>
      </c>
      <c r="D9" s="14">
        <v>3</v>
      </c>
      <c r="E9" s="124" t="s">
        <v>16</v>
      </c>
      <c r="F9" s="124">
        <v>9</v>
      </c>
      <c r="G9" s="25"/>
      <c r="H9" s="54" t="s">
        <v>219</v>
      </c>
      <c r="I9" s="35">
        <v>0</v>
      </c>
      <c r="J9" s="41">
        <v>2</v>
      </c>
      <c r="K9" s="30">
        <v>4</v>
      </c>
      <c r="L9" s="39">
        <v>1</v>
      </c>
      <c r="M9" s="30">
        <v>10</v>
      </c>
      <c r="N9" s="39">
        <v>0</v>
      </c>
      <c r="O9" s="32" t="s">
        <v>242</v>
      </c>
      <c r="P9" s="55"/>
      <c r="Q9" s="30">
        <v>6</v>
      </c>
      <c r="R9" s="39">
        <v>5</v>
      </c>
      <c r="S9" s="35">
        <v>3</v>
      </c>
      <c r="T9" s="35">
        <v>6</v>
      </c>
      <c r="U9" s="1"/>
      <c r="V9" s="1"/>
      <c r="W9" s="1"/>
      <c r="X9" s="1"/>
      <c r="Y9" s="1"/>
      <c r="Z9" s="1"/>
      <c r="AA9" s="17">
        <v>5</v>
      </c>
      <c r="AB9" s="17">
        <v>3</v>
      </c>
      <c r="AC9" s="17">
        <v>2</v>
      </c>
      <c r="AD9" s="17">
        <f>I9+K9+M9+Q9+S9</f>
        <v>23</v>
      </c>
      <c r="AE9" s="17">
        <f t="shared" si="0"/>
        <v>4.5999999999999996</v>
      </c>
      <c r="AF9" s="17">
        <f>J9+L9+N9+R9+T9</f>
        <v>14</v>
      </c>
      <c r="AG9" s="17">
        <f t="shared" si="1"/>
        <v>2.8</v>
      </c>
      <c r="AH9" s="17">
        <f t="shared" si="2"/>
        <v>9</v>
      </c>
    </row>
    <row r="10" spans="1:34" x14ac:dyDescent="0.25">
      <c r="A10" s="1"/>
      <c r="B10" s="14">
        <v>6</v>
      </c>
      <c r="C10" s="14" t="s">
        <v>15</v>
      </c>
      <c r="D10" s="14">
        <v>1</v>
      </c>
      <c r="E10" s="124" t="s">
        <v>17</v>
      </c>
      <c r="F10" s="124">
        <v>4</v>
      </c>
      <c r="G10" s="25"/>
      <c r="H10" s="54" t="s">
        <v>42</v>
      </c>
      <c r="I10" s="30">
        <v>10</v>
      </c>
      <c r="J10" s="39">
        <v>1</v>
      </c>
      <c r="K10" s="30">
        <v>7</v>
      </c>
      <c r="L10" s="39">
        <v>6</v>
      </c>
      <c r="M10" s="35">
        <v>5</v>
      </c>
      <c r="N10" s="41">
        <v>11</v>
      </c>
      <c r="O10" s="30">
        <v>5</v>
      </c>
      <c r="P10" s="39">
        <v>2</v>
      </c>
      <c r="Q10" s="35">
        <v>3</v>
      </c>
      <c r="R10" s="35">
        <v>13</v>
      </c>
      <c r="S10" s="1"/>
      <c r="T10" s="1"/>
      <c r="U10" s="1"/>
      <c r="V10" s="1"/>
      <c r="W10" s="1"/>
      <c r="X10" s="1"/>
      <c r="Y10" s="1"/>
      <c r="Z10" s="1"/>
      <c r="AA10" s="17">
        <v>5</v>
      </c>
      <c r="AB10" s="17">
        <v>3</v>
      </c>
      <c r="AC10" s="17">
        <v>2</v>
      </c>
      <c r="AD10" s="17">
        <f>I10+K10+M10+O10+Q10</f>
        <v>30</v>
      </c>
      <c r="AE10" s="17">
        <f t="shared" si="0"/>
        <v>6</v>
      </c>
      <c r="AF10" s="17">
        <f>J10+L10+N10+P10+R10</f>
        <v>33</v>
      </c>
      <c r="AG10" s="17">
        <f t="shared" si="1"/>
        <v>6.6</v>
      </c>
      <c r="AH10" s="17">
        <f t="shared" si="2"/>
        <v>-3</v>
      </c>
    </row>
    <row r="11" spans="1:34" x14ac:dyDescent="0.25">
      <c r="A11" s="1"/>
      <c r="B11" s="14">
        <v>7</v>
      </c>
      <c r="C11" s="124" t="s">
        <v>19</v>
      </c>
      <c r="D11" s="124">
        <v>2</v>
      </c>
      <c r="E11" s="14" t="s">
        <v>9</v>
      </c>
      <c r="F11" s="14">
        <v>0</v>
      </c>
      <c r="G11" s="25"/>
      <c r="H11" s="54" t="s">
        <v>450</v>
      </c>
      <c r="I11" s="30">
        <v>15</v>
      </c>
      <c r="J11" s="39">
        <v>5</v>
      </c>
      <c r="K11" s="32" t="s">
        <v>242</v>
      </c>
      <c r="L11" s="55"/>
      <c r="M11" s="35">
        <v>0</v>
      </c>
      <c r="N11" s="41">
        <v>15</v>
      </c>
      <c r="O11" s="30">
        <v>10</v>
      </c>
      <c r="P11" s="39">
        <v>8</v>
      </c>
      <c r="Q11" s="35">
        <v>0</v>
      </c>
      <c r="R11" s="35">
        <v>7</v>
      </c>
      <c r="S11" s="1"/>
      <c r="T11" s="1"/>
      <c r="U11" s="1"/>
      <c r="V11" s="1"/>
      <c r="W11" s="1"/>
      <c r="X11" s="1"/>
      <c r="Y11" s="1"/>
      <c r="Z11" s="1"/>
      <c r="AA11" s="17">
        <v>4</v>
      </c>
      <c r="AB11" s="17">
        <v>2</v>
      </c>
      <c r="AC11" s="17">
        <v>2</v>
      </c>
      <c r="AD11" s="17">
        <f>I11+M11+O11+Q11</f>
        <v>25</v>
      </c>
      <c r="AE11" s="19">
        <f t="shared" si="0"/>
        <v>6.25</v>
      </c>
      <c r="AF11" s="17">
        <f>J11+N11+P11+R11</f>
        <v>35</v>
      </c>
      <c r="AG11" s="19">
        <f t="shared" si="1"/>
        <v>8.75</v>
      </c>
      <c r="AH11" s="17">
        <f t="shared" si="2"/>
        <v>-10</v>
      </c>
    </row>
    <row r="12" spans="1:34" x14ac:dyDescent="0.25">
      <c r="A12" s="1"/>
      <c r="B12" s="14">
        <v>8</v>
      </c>
      <c r="C12" s="14" t="s">
        <v>11</v>
      </c>
      <c r="D12" s="14">
        <v>0</v>
      </c>
      <c r="E12" s="124" t="s">
        <v>13</v>
      </c>
      <c r="F12" s="124">
        <v>6</v>
      </c>
      <c r="G12" s="25"/>
      <c r="H12" s="54" t="s">
        <v>178</v>
      </c>
      <c r="I12" s="35">
        <v>1</v>
      </c>
      <c r="J12" s="41">
        <v>10</v>
      </c>
      <c r="K12" s="30">
        <v>4</v>
      </c>
      <c r="L12" s="39">
        <v>3</v>
      </c>
      <c r="M12" s="32" t="s">
        <v>242</v>
      </c>
      <c r="N12" s="55"/>
      <c r="O12" s="30">
        <v>3</v>
      </c>
      <c r="P12" s="39">
        <v>1</v>
      </c>
      <c r="Q12" s="35">
        <v>5</v>
      </c>
      <c r="R12" s="35">
        <v>6</v>
      </c>
      <c r="S12" s="1"/>
      <c r="T12" s="1"/>
      <c r="U12" s="1"/>
      <c r="V12" s="1"/>
      <c r="W12" s="1"/>
      <c r="X12" s="1"/>
      <c r="Y12" s="1"/>
      <c r="Z12" s="1"/>
      <c r="AA12" s="17">
        <v>4</v>
      </c>
      <c r="AB12" s="17">
        <v>2</v>
      </c>
      <c r="AC12" s="17">
        <v>2</v>
      </c>
      <c r="AD12" s="17">
        <f>I12+K12+O12+Q12</f>
        <v>13</v>
      </c>
      <c r="AE12" s="19">
        <f t="shared" si="0"/>
        <v>3.25</v>
      </c>
      <c r="AF12" s="17">
        <f>J12+L12+P12+R12</f>
        <v>20</v>
      </c>
      <c r="AG12" s="17">
        <f t="shared" si="1"/>
        <v>5</v>
      </c>
      <c r="AH12" s="17">
        <f t="shared" si="2"/>
        <v>-7</v>
      </c>
    </row>
    <row r="13" spans="1:34" x14ac:dyDescent="0.25">
      <c r="A13" s="1"/>
      <c r="B13" s="14">
        <v>9</v>
      </c>
      <c r="C13" s="124" t="s">
        <v>65</v>
      </c>
      <c r="D13" s="124">
        <v>5</v>
      </c>
      <c r="E13" s="14" t="s">
        <v>62</v>
      </c>
      <c r="F13" s="14">
        <v>0</v>
      </c>
      <c r="G13" s="25"/>
      <c r="H13" s="54" t="s">
        <v>18</v>
      </c>
      <c r="I13" s="30">
        <v>2</v>
      </c>
      <c r="J13" s="39">
        <v>1</v>
      </c>
      <c r="K13" s="30">
        <v>3</v>
      </c>
      <c r="L13" s="39">
        <v>0</v>
      </c>
      <c r="M13" s="35">
        <v>2</v>
      </c>
      <c r="N13" s="41">
        <v>3</v>
      </c>
      <c r="O13" s="35">
        <v>2</v>
      </c>
      <c r="P13" s="35">
        <v>5</v>
      </c>
      <c r="Q13" s="1"/>
      <c r="R13" s="1"/>
      <c r="S13" s="1"/>
      <c r="T13" s="1"/>
      <c r="U13" s="1"/>
      <c r="V13" s="1"/>
      <c r="W13" s="1"/>
      <c r="X13" s="1"/>
      <c r="Y13" s="1"/>
      <c r="Z13" s="1"/>
      <c r="AA13" s="17">
        <v>4</v>
      </c>
      <c r="AB13" s="17">
        <v>2</v>
      </c>
      <c r="AC13" s="17">
        <v>2</v>
      </c>
      <c r="AD13" s="17">
        <f>I13+K13+M13+O13</f>
        <v>9</v>
      </c>
      <c r="AE13" s="19">
        <f t="shared" si="0"/>
        <v>2.25</v>
      </c>
      <c r="AF13" s="17">
        <f>J13+L13+N13+P13</f>
        <v>9</v>
      </c>
      <c r="AG13" s="19">
        <f t="shared" si="1"/>
        <v>2.25</v>
      </c>
      <c r="AH13" s="17">
        <f t="shared" si="2"/>
        <v>0</v>
      </c>
    </row>
    <row r="14" spans="1:34" x14ac:dyDescent="0.25">
      <c r="A14" s="1"/>
      <c r="B14" s="14">
        <v>10</v>
      </c>
      <c r="C14" s="124" t="s">
        <v>12</v>
      </c>
      <c r="D14" s="124">
        <v>5</v>
      </c>
      <c r="E14" s="14" t="s">
        <v>63</v>
      </c>
      <c r="F14" s="14">
        <v>3</v>
      </c>
      <c r="G14" s="25"/>
      <c r="H14" s="54" t="s">
        <v>40</v>
      </c>
      <c r="I14" s="30">
        <v>2</v>
      </c>
      <c r="J14" s="39">
        <v>1</v>
      </c>
      <c r="K14" s="35">
        <v>8</v>
      </c>
      <c r="L14" s="41">
        <v>9</v>
      </c>
      <c r="M14" s="30">
        <v>12</v>
      </c>
      <c r="N14" s="39">
        <v>1</v>
      </c>
      <c r="O14" s="35">
        <v>3</v>
      </c>
      <c r="P14" s="35">
        <v>4</v>
      </c>
      <c r="Q14" s="1"/>
      <c r="R14" s="1"/>
      <c r="S14" s="1"/>
      <c r="T14" s="1"/>
      <c r="U14" s="1"/>
      <c r="V14" s="1"/>
      <c r="W14" s="1"/>
      <c r="X14" s="1"/>
      <c r="Y14" s="1"/>
      <c r="Z14" s="1"/>
      <c r="AA14" s="17">
        <v>4</v>
      </c>
      <c r="AB14" s="17">
        <v>2</v>
      </c>
      <c r="AC14" s="17">
        <v>2</v>
      </c>
      <c r="AD14" s="17">
        <f>I14+K14+M14+O14</f>
        <v>25</v>
      </c>
      <c r="AE14" s="19">
        <f t="shared" si="0"/>
        <v>6.25</v>
      </c>
      <c r="AF14" s="17">
        <f>J14+L14+N14+P14</f>
        <v>15</v>
      </c>
      <c r="AG14" s="19">
        <f t="shared" si="1"/>
        <v>3.75</v>
      </c>
      <c r="AH14" s="17">
        <f t="shared" si="2"/>
        <v>10</v>
      </c>
    </row>
    <row r="15" spans="1:34" x14ac:dyDescent="0.25">
      <c r="A15" s="1"/>
      <c r="B15" s="14">
        <v>11</v>
      </c>
      <c r="C15" s="14" t="s">
        <v>24</v>
      </c>
      <c r="D15" s="14">
        <v>1</v>
      </c>
      <c r="E15" s="124" t="s">
        <v>42</v>
      </c>
      <c r="F15" s="124">
        <v>10</v>
      </c>
      <c r="G15" s="25"/>
      <c r="H15" s="54" t="s">
        <v>252</v>
      </c>
      <c r="I15" s="35">
        <v>1</v>
      </c>
      <c r="J15" s="41">
        <v>2</v>
      </c>
      <c r="K15" s="30">
        <v>5</v>
      </c>
      <c r="L15" s="39">
        <v>3</v>
      </c>
      <c r="M15" s="30">
        <v>9</v>
      </c>
      <c r="N15" s="39">
        <v>0</v>
      </c>
      <c r="O15" s="35">
        <v>1</v>
      </c>
      <c r="P15" s="35">
        <v>3</v>
      </c>
      <c r="Q15" s="1"/>
      <c r="R15" s="1"/>
      <c r="S15" s="1"/>
      <c r="T15" s="1"/>
      <c r="U15" s="1"/>
      <c r="V15" s="1"/>
      <c r="W15" s="1"/>
      <c r="X15" s="1"/>
      <c r="Y15" s="1"/>
      <c r="Z15" s="1"/>
      <c r="AA15" s="17">
        <v>4</v>
      </c>
      <c r="AB15" s="17">
        <v>2</v>
      </c>
      <c r="AC15" s="17">
        <v>2</v>
      </c>
      <c r="AD15" s="17">
        <f>I15+K15+M15+O15</f>
        <v>16</v>
      </c>
      <c r="AE15" s="17">
        <f t="shared" si="0"/>
        <v>4</v>
      </c>
      <c r="AF15" s="17">
        <f>J15+L15+N15+P15</f>
        <v>8</v>
      </c>
      <c r="AG15" s="17">
        <f t="shared" si="1"/>
        <v>2</v>
      </c>
      <c r="AH15" s="17">
        <f t="shared" si="2"/>
        <v>8</v>
      </c>
    </row>
    <row r="16" spans="1:34" x14ac:dyDescent="0.25">
      <c r="A16" s="1"/>
      <c r="B16" s="1"/>
      <c r="C16" s="1"/>
      <c r="D16" s="1"/>
      <c r="E16" s="1"/>
      <c r="F16" s="27"/>
      <c r="G16" s="1"/>
      <c r="H16" s="54" t="s">
        <v>222</v>
      </c>
      <c r="I16" s="30">
        <v>6</v>
      </c>
      <c r="J16" s="39">
        <v>0</v>
      </c>
      <c r="K16" s="35">
        <v>3</v>
      </c>
      <c r="L16" s="41">
        <v>5</v>
      </c>
      <c r="M16" s="30">
        <v>15</v>
      </c>
      <c r="N16" s="39">
        <v>5</v>
      </c>
      <c r="O16" s="35">
        <v>8</v>
      </c>
      <c r="P16" s="35">
        <v>10</v>
      </c>
      <c r="Q16" s="1"/>
      <c r="R16" s="1"/>
      <c r="S16" s="1"/>
      <c r="T16" s="1"/>
      <c r="U16" s="1"/>
      <c r="V16" s="1"/>
      <c r="W16" s="1"/>
      <c r="X16" s="1"/>
      <c r="Y16" s="1"/>
      <c r="AA16" s="17">
        <v>4</v>
      </c>
      <c r="AB16" s="17">
        <v>2</v>
      </c>
      <c r="AC16" s="17">
        <v>2</v>
      </c>
      <c r="AD16" s="17">
        <f>I16+K16+M16+O16</f>
        <v>32</v>
      </c>
      <c r="AE16" s="17">
        <f t="shared" si="0"/>
        <v>8</v>
      </c>
      <c r="AF16" s="17">
        <f>J16+L16+N16+P16</f>
        <v>20</v>
      </c>
      <c r="AG16" s="17">
        <f t="shared" si="1"/>
        <v>5</v>
      </c>
      <c r="AH16" s="17">
        <f t="shared" si="2"/>
        <v>12</v>
      </c>
    </row>
    <row r="17" spans="1:34" x14ac:dyDescent="0.25">
      <c r="A17" s="3"/>
      <c r="B17" s="1"/>
      <c r="C17" s="1"/>
      <c r="D17" s="1"/>
      <c r="E17" s="1"/>
      <c r="F17" s="28"/>
      <c r="G17" s="1"/>
      <c r="H17" s="54" t="s">
        <v>12</v>
      </c>
      <c r="I17" s="30">
        <v>5</v>
      </c>
      <c r="J17" s="39">
        <v>3</v>
      </c>
      <c r="K17" s="35">
        <v>6</v>
      </c>
      <c r="L17" s="41">
        <v>7</v>
      </c>
      <c r="M17" s="35">
        <v>5</v>
      </c>
      <c r="N17" s="35">
        <v>15</v>
      </c>
      <c r="O17" s="1"/>
      <c r="P17" s="1"/>
      <c r="Q17" s="1"/>
      <c r="R17" s="1"/>
      <c r="S17" s="1"/>
      <c r="T17" s="1"/>
      <c r="U17" s="1"/>
      <c r="V17" s="1"/>
      <c r="W17" s="1"/>
      <c r="X17" s="1"/>
      <c r="Y17" s="1"/>
      <c r="AA17" s="17">
        <v>3</v>
      </c>
      <c r="AB17" s="17">
        <v>1</v>
      </c>
      <c r="AC17" s="17">
        <v>2</v>
      </c>
      <c r="AD17" s="17">
        <f>I17+K17+M17</f>
        <v>16</v>
      </c>
      <c r="AE17" s="19">
        <f t="shared" si="0"/>
        <v>5.333333333333333</v>
      </c>
      <c r="AF17" s="17">
        <f>J17+L17+N17</f>
        <v>25</v>
      </c>
      <c r="AG17" s="19">
        <f t="shared" si="1"/>
        <v>8.3333333333333339</v>
      </c>
      <c r="AH17" s="17">
        <f t="shared" si="2"/>
        <v>-9</v>
      </c>
    </row>
    <row r="18" spans="1:34" x14ac:dyDescent="0.25">
      <c r="A18" s="3" t="s">
        <v>30</v>
      </c>
      <c r="B18" s="15" t="s">
        <v>3</v>
      </c>
      <c r="C18" s="15" t="s">
        <v>99</v>
      </c>
      <c r="D18" s="15"/>
      <c r="E18" s="15" t="s">
        <v>98</v>
      </c>
      <c r="F18" s="15"/>
      <c r="G18" s="25"/>
      <c r="H18" s="54" t="s">
        <v>217</v>
      </c>
      <c r="I18" s="35">
        <v>1</v>
      </c>
      <c r="J18" s="41">
        <v>10</v>
      </c>
      <c r="K18" s="30">
        <v>10</v>
      </c>
      <c r="L18" s="39">
        <v>3</v>
      </c>
      <c r="M18" s="35">
        <v>1</v>
      </c>
      <c r="N18" s="35">
        <v>12</v>
      </c>
      <c r="O18" s="1"/>
      <c r="P18" s="1"/>
      <c r="Q18" s="1"/>
      <c r="R18" s="1"/>
      <c r="S18" s="1"/>
      <c r="T18" s="1"/>
      <c r="U18" s="1"/>
      <c r="V18" s="1"/>
      <c r="W18" s="1"/>
      <c r="X18" s="1"/>
      <c r="Y18" s="1"/>
      <c r="AA18" s="17">
        <v>3</v>
      </c>
      <c r="AB18" s="17">
        <v>1</v>
      </c>
      <c r="AC18" s="17">
        <v>2</v>
      </c>
      <c r="AD18" s="17">
        <f>I18+K18+M18</f>
        <v>12</v>
      </c>
      <c r="AE18" s="17">
        <f t="shared" si="0"/>
        <v>4</v>
      </c>
      <c r="AF18" s="17">
        <f>J18+L18+N18</f>
        <v>25</v>
      </c>
      <c r="AG18" s="19">
        <f t="shared" si="1"/>
        <v>8.3333333333333339</v>
      </c>
      <c r="AH18" s="17">
        <f t="shared" si="2"/>
        <v>-13</v>
      </c>
    </row>
    <row r="19" spans="1:34" x14ac:dyDescent="0.25">
      <c r="A19" s="1" t="s">
        <v>31</v>
      </c>
      <c r="B19" s="14">
        <v>12</v>
      </c>
      <c r="C19" s="14" t="s">
        <v>25</v>
      </c>
      <c r="D19" s="14">
        <v>3</v>
      </c>
      <c r="E19" s="124" t="s">
        <v>23</v>
      </c>
      <c r="F19" s="124">
        <v>4</v>
      </c>
      <c r="G19" s="25"/>
      <c r="H19" s="54" t="s">
        <v>209</v>
      </c>
      <c r="I19" s="30">
        <v>9</v>
      </c>
      <c r="J19" s="39">
        <v>3</v>
      </c>
      <c r="K19" s="35">
        <v>0</v>
      </c>
      <c r="L19" s="41">
        <v>3</v>
      </c>
      <c r="M19" s="35">
        <v>1</v>
      </c>
      <c r="N19" s="35">
        <v>4</v>
      </c>
      <c r="O19" s="1"/>
      <c r="P19" s="1"/>
      <c r="Q19" s="1"/>
      <c r="R19" s="1"/>
      <c r="S19" s="1"/>
      <c r="T19" s="1"/>
      <c r="U19" s="1"/>
      <c r="V19" s="1"/>
      <c r="W19" s="1"/>
      <c r="X19" s="1"/>
      <c r="Y19" s="1"/>
      <c r="AA19" s="17">
        <v>3</v>
      </c>
      <c r="AB19" s="17">
        <v>1</v>
      </c>
      <c r="AC19" s="17">
        <v>2</v>
      </c>
      <c r="AD19" s="17">
        <f>I19+K19+M19</f>
        <v>10</v>
      </c>
      <c r="AE19" s="19">
        <f t="shared" si="0"/>
        <v>3.3333333333333335</v>
      </c>
      <c r="AF19" s="17">
        <f>J19+L19+N19</f>
        <v>10</v>
      </c>
      <c r="AG19" s="19">
        <f t="shared" si="1"/>
        <v>3.3333333333333335</v>
      </c>
      <c r="AH19" s="17">
        <f t="shared" si="2"/>
        <v>0</v>
      </c>
    </row>
    <row r="20" spans="1:34" x14ac:dyDescent="0.25">
      <c r="A20" s="1" t="s">
        <v>111</v>
      </c>
      <c r="B20" s="14">
        <v>13</v>
      </c>
      <c r="C20" s="124" t="s">
        <v>252</v>
      </c>
      <c r="D20" s="124">
        <v>5</v>
      </c>
      <c r="E20" s="14" t="s">
        <v>22</v>
      </c>
      <c r="F20" s="14">
        <v>3</v>
      </c>
      <c r="G20" s="25"/>
      <c r="H20" s="54" t="s">
        <v>223</v>
      </c>
      <c r="I20" s="35">
        <v>0</v>
      </c>
      <c r="J20" s="41">
        <v>5</v>
      </c>
      <c r="K20" s="30">
        <v>5</v>
      </c>
      <c r="L20" s="39">
        <v>2</v>
      </c>
      <c r="M20" s="35">
        <v>0</v>
      </c>
      <c r="N20" s="35">
        <v>10</v>
      </c>
      <c r="O20" s="1"/>
      <c r="P20" s="1"/>
      <c r="Q20" s="1"/>
      <c r="R20" s="1"/>
      <c r="S20" s="1"/>
      <c r="T20" s="1"/>
      <c r="U20" s="1"/>
      <c r="V20" s="1"/>
      <c r="W20" s="1"/>
      <c r="X20" s="1"/>
      <c r="Y20" s="1"/>
      <c r="AA20" s="17">
        <v>3</v>
      </c>
      <c r="AB20" s="17">
        <v>1</v>
      </c>
      <c r="AC20" s="17">
        <v>2</v>
      </c>
      <c r="AD20" s="17">
        <f>I20+K20+M20</f>
        <v>5</v>
      </c>
      <c r="AE20" s="19">
        <f t="shared" si="0"/>
        <v>1.6666666666666667</v>
      </c>
      <c r="AF20" s="17">
        <f>J20+L20+N20</f>
        <v>17</v>
      </c>
      <c r="AG20" s="19">
        <f t="shared" si="1"/>
        <v>5.666666666666667</v>
      </c>
      <c r="AH20" s="17">
        <f t="shared" si="2"/>
        <v>-12</v>
      </c>
    </row>
    <row r="21" spans="1:34" x14ac:dyDescent="0.25">
      <c r="A21" s="1" t="s">
        <v>109</v>
      </c>
      <c r="B21" s="14">
        <v>14</v>
      </c>
      <c r="C21" s="14" t="s">
        <v>15</v>
      </c>
      <c r="D21" s="14">
        <v>1</v>
      </c>
      <c r="E21" s="124" t="s">
        <v>9</v>
      </c>
      <c r="F21" s="124">
        <v>4</v>
      </c>
      <c r="G21" s="25"/>
      <c r="H21" s="54" t="s">
        <v>10</v>
      </c>
      <c r="I21" s="35">
        <v>5</v>
      </c>
      <c r="J21" s="41">
        <v>15</v>
      </c>
      <c r="K21" s="32" t="s">
        <v>242</v>
      </c>
      <c r="L21" s="55"/>
      <c r="M21" s="35">
        <v>0</v>
      </c>
      <c r="N21" s="35">
        <v>9</v>
      </c>
      <c r="O21" s="1"/>
      <c r="P21" s="1"/>
      <c r="Q21" s="1"/>
      <c r="R21" s="1"/>
      <c r="S21" s="1"/>
      <c r="T21" s="1"/>
      <c r="U21" s="1"/>
      <c r="V21" s="1"/>
      <c r="W21" s="1"/>
      <c r="X21" s="1"/>
      <c r="Y21" s="1"/>
      <c r="AA21" s="17">
        <v>2</v>
      </c>
      <c r="AB21" s="17">
        <v>0</v>
      </c>
      <c r="AC21" s="17">
        <v>2</v>
      </c>
      <c r="AD21" s="17">
        <f>I21+M21</f>
        <v>5</v>
      </c>
      <c r="AE21" s="17">
        <f t="shared" si="0"/>
        <v>2.5</v>
      </c>
      <c r="AF21" s="17">
        <f>J21+N21</f>
        <v>24</v>
      </c>
      <c r="AG21" s="17">
        <f t="shared" si="1"/>
        <v>12</v>
      </c>
      <c r="AH21" s="17">
        <f t="shared" si="2"/>
        <v>-19</v>
      </c>
    </row>
    <row r="22" spans="1:34" x14ac:dyDescent="0.25">
      <c r="A22" s="1"/>
      <c r="B22" s="14">
        <v>15</v>
      </c>
      <c r="C22" s="14" t="s">
        <v>11</v>
      </c>
      <c r="D22" s="14">
        <v>2</v>
      </c>
      <c r="E22" s="124" t="s">
        <v>62</v>
      </c>
      <c r="F22" s="124">
        <v>5</v>
      </c>
      <c r="G22" s="25"/>
      <c r="H22" s="54" t="s">
        <v>184</v>
      </c>
      <c r="I22" s="35">
        <v>1</v>
      </c>
      <c r="J22" s="41">
        <v>2</v>
      </c>
      <c r="K22" s="35">
        <v>3</v>
      </c>
      <c r="L22" s="35">
        <v>4</v>
      </c>
      <c r="M22" s="1"/>
      <c r="N22" s="1"/>
      <c r="O22" s="1"/>
      <c r="P22" s="1"/>
      <c r="Q22" s="1"/>
      <c r="R22" s="1"/>
      <c r="S22" s="1"/>
      <c r="T22" s="1"/>
      <c r="U22" s="1"/>
      <c r="V22" s="1"/>
      <c r="W22" s="1"/>
      <c r="X22" s="1"/>
      <c r="Y22" s="1"/>
      <c r="AA22" s="17">
        <v>2</v>
      </c>
      <c r="AB22" s="17">
        <v>0</v>
      </c>
      <c r="AC22" s="17">
        <v>2</v>
      </c>
      <c r="AD22" s="17">
        <f>I22+K22</f>
        <v>4</v>
      </c>
      <c r="AE22" s="17">
        <f t="shared" si="0"/>
        <v>2</v>
      </c>
      <c r="AF22" s="17">
        <f>J22+L22</f>
        <v>6</v>
      </c>
      <c r="AG22" s="17">
        <f t="shared" si="1"/>
        <v>3</v>
      </c>
      <c r="AH22" s="17">
        <f t="shared" si="2"/>
        <v>-2</v>
      </c>
    </row>
    <row r="23" spans="1:34" x14ac:dyDescent="0.25">
      <c r="A23" s="1"/>
      <c r="B23" s="14">
        <v>16</v>
      </c>
      <c r="C23" s="14" t="s">
        <v>63</v>
      </c>
      <c r="D23" s="14">
        <v>3</v>
      </c>
      <c r="E23" s="124" t="s">
        <v>24</v>
      </c>
      <c r="F23" s="124">
        <v>10</v>
      </c>
      <c r="G23" s="25"/>
      <c r="H23" s="54" t="s">
        <v>180</v>
      </c>
      <c r="I23" s="35">
        <v>3</v>
      </c>
      <c r="J23" s="41">
        <v>9</v>
      </c>
      <c r="K23" s="35">
        <v>3</v>
      </c>
      <c r="L23" s="35">
        <v>5</v>
      </c>
      <c r="M23" s="1"/>
      <c r="N23" s="1"/>
      <c r="O23" s="1"/>
      <c r="P23" s="1"/>
      <c r="Q23" s="1"/>
      <c r="R23" s="1"/>
      <c r="S23" s="1"/>
      <c r="T23" s="1"/>
      <c r="U23" s="1"/>
      <c r="V23" s="1"/>
      <c r="W23" s="1"/>
      <c r="X23" s="1"/>
      <c r="Y23" s="1"/>
      <c r="AA23" s="17">
        <v>2</v>
      </c>
      <c r="AB23" s="17">
        <v>0</v>
      </c>
      <c r="AC23" s="17">
        <v>2</v>
      </c>
      <c r="AD23" s="17">
        <f>I23+K23</f>
        <v>6</v>
      </c>
      <c r="AE23" s="17">
        <f t="shared" si="0"/>
        <v>3</v>
      </c>
      <c r="AF23" s="17">
        <f>J23+L23</f>
        <v>14</v>
      </c>
      <c r="AG23" s="17">
        <f t="shared" si="1"/>
        <v>7</v>
      </c>
      <c r="AH23" s="17">
        <f t="shared" si="2"/>
        <v>-8</v>
      </c>
    </row>
    <row r="24" spans="1:34" x14ac:dyDescent="0.25">
      <c r="A24" s="1"/>
      <c r="B24" s="14">
        <v>17</v>
      </c>
      <c r="C24" s="14" t="s">
        <v>26</v>
      </c>
      <c r="D24" s="14">
        <v>8</v>
      </c>
      <c r="E24" s="124" t="s">
        <v>20</v>
      </c>
      <c r="F24" s="124">
        <v>9</v>
      </c>
      <c r="G24" s="25"/>
      <c r="H24" s="54" t="s">
        <v>224</v>
      </c>
      <c r="I24" s="35">
        <v>1</v>
      </c>
      <c r="J24" s="41">
        <v>4</v>
      </c>
      <c r="K24" s="35">
        <v>1</v>
      </c>
      <c r="L24" s="35">
        <v>4</v>
      </c>
      <c r="M24" s="1"/>
      <c r="N24" s="1"/>
      <c r="O24" s="1"/>
      <c r="P24" s="1"/>
      <c r="Q24" s="1"/>
      <c r="R24" s="1"/>
      <c r="S24" s="1"/>
      <c r="T24" s="1"/>
      <c r="U24" s="1"/>
      <c r="V24" s="1"/>
      <c r="W24" s="1"/>
      <c r="X24" s="1"/>
      <c r="Y24" s="1"/>
      <c r="AA24" s="17">
        <v>2</v>
      </c>
      <c r="AB24" s="17">
        <v>0</v>
      </c>
      <c r="AC24" s="17">
        <v>2</v>
      </c>
      <c r="AD24" s="17">
        <f>I24+K24</f>
        <v>2</v>
      </c>
      <c r="AE24" s="17">
        <f t="shared" si="0"/>
        <v>1</v>
      </c>
      <c r="AF24" s="17">
        <f>J24+L24</f>
        <v>8</v>
      </c>
      <c r="AG24" s="17">
        <f t="shared" si="1"/>
        <v>4</v>
      </c>
      <c r="AH24" s="17">
        <f t="shared" si="2"/>
        <v>-6</v>
      </c>
    </row>
    <row r="25" spans="1:34" x14ac:dyDescent="0.25">
      <c r="A25" s="1"/>
      <c r="B25" s="14">
        <v>18</v>
      </c>
      <c r="C25" s="124" t="s">
        <v>18</v>
      </c>
      <c r="D25" s="124">
        <v>3</v>
      </c>
      <c r="E25" s="14" t="s">
        <v>16</v>
      </c>
      <c r="F25" s="14">
        <v>0</v>
      </c>
      <c r="G25" s="25"/>
      <c r="H25" s="54" t="s">
        <v>38</v>
      </c>
      <c r="I25" s="35">
        <v>0</v>
      </c>
      <c r="J25" s="41">
        <v>6</v>
      </c>
      <c r="K25" s="35">
        <v>2</v>
      </c>
      <c r="L25" s="35">
        <v>5</v>
      </c>
      <c r="M25" s="1"/>
      <c r="N25" s="1"/>
      <c r="O25" s="1"/>
      <c r="P25" s="1"/>
      <c r="Q25" s="1"/>
      <c r="R25" s="1"/>
      <c r="S25" s="1"/>
      <c r="T25" s="1"/>
      <c r="U25" s="1"/>
      <c r="V25" s="1"/>
      <c r="W25" s="1"/>
      <c r="X25" s="1"/>
      <c r="Y25" s="1"/>
      <c r="AA25" s="17">
        <v>2</v>
      </c>
      <c r="AB25" s="17">
        <v>0</v>
      </c>
      <c r="AC25" s="17">
        <v>2</v>
      </c>
      <c r="AD25" s="17">
        <f>I25+K25</f>
        <v>2</v>
      </c>
      <c r="AE25" s="17">
        <f t="shared" si="0"/>
        <v>1</v>
      </c>
      <c r="AF25" s="17">
        <f>J25+L25</f>
        <v>11</v>
      </c>
      <c r="AG25" s="17">
        <f t="shared" si="1"/>
        <v>5.5</v>
      </c>
      <c r="AH25" s="17">
        <f t="shared" si="2"/>
        <v>-9</v>
      </c>
    </row>
    <row r="26" spans="1:34" x14ac:dyDescent="0.25">
      <c r="A26" s="1"/>
      <c r="B26" s="14">
        <v>19</v>
      </c>
      <c r="C26" s="124" t="s">
        <v>17</v>
      </c>
      <c r="D26" s="124">
        <v>11</v>
      </c>
      <c r="E26" s="14" t="s">
        <v>19</v>
      </c>
      <c r="F26" s="14">
        <v>4</v>
      </c>
      <c r="G26" s="25"/>
      <c r="H26" s="54" t="s">
        <v>213</v>
      </c>
      <c r="I26" s="35">
        <v>3</v>
      </c>
      <c r="J26" s="41">
        <v>5</v>
      </c>
      <c r="K26" s="35">
        <v>3</v>
      </c>
      <c r="L26" s="35">
        <v>10</v>
      </c>
      <c r="M26" s="1"/>
      <c r="N26" s="1"/>
      <c r="O26" s="1"/>
      <c r="P26" s="1"/>
      <c r="Q26" s="1"/>
      <c r="R26" s="1"/>
      <c r="S26" s="1"/>
      <c r="T26" s="1"/>
      <c r="U26" s="1"/>
      <c r="V26" s="1"/>
      <c r="W26" s="1"/>
      <c r="X26" s="1"/>
      <c r="Y26" s="1"/>
      <c r="AA26" s="17">
        <v>2</v>
      </c>
      <c r="AB26" s="17">
        <v>0</v>
      </c>
      <c r="AC26" s="17">
        <v>2</v>
      </c>
      <c r="AD26" s="17">
        <f>I26+K26</f>
        <v>6</v>
      </c>
      <c r="AE26" s="17">
        <f t="shared" si="0"/>
        <v>3</v>
      </c>
      <c r="AF26" s="17">
        <f>J26+L26</f>
        <v>15</v>
      </c>
      <c r="AG26" s="17">
        <f t="shared" si="1"/>
        <v>7.5</v>
      </c>
      <c r="AH26" s="17">
        <f t="shared" si="2"/>
        <v>-9</v>
      </c>
    </row>
    <row r="27" spans="1:34" x14ac:dyDescent="0.25">
      <c r="A27" s="1"/>
      <c r="B27" s="14">
        <v>20</v>
      </c>
      <c r="C27" s="14" t="s">
        <v>13</v>
      </c>
      <c r="D27" s="14">
        <v>3</v>
      </c>
      <c r="E27" s="124" t="s">
        <v>65</v>
      </c>
      <c r="F27" s="124">
        <v>5</v>
      </c>
      <c r="AA27" s="1"/>
      <c r="AB27" s="1"/>
      <c r="AC27" s="1"/>
      <c r="AD27" s="1"/>
      <c r="AE27" s="1"/>
      <c r="AF27" s="1"/>
      <c r="AG27" s="1"/>
      <c r="AH27" s="1"/>
    </row>
    <row r="28" spans="1:34" x14ac:dyDescent="0.25">
      <c r="A28" s="1"/>
      <c r="B28" s="14">
        <v>21</v>
      </c>
      <c r="C28" s="14" t="s">
        <v>12</v>
      </c>
      <c r="D28" s="14">
        <v>6</v>
      </c>
      <c r="E28" s="124" t="s">
        <v>42</v>
      </c>
      <c r="F28" s="124">
        <v>7</v>
      </c>
      <c r="AA28" s="1"/>
      <c r="AB28" s="1"/>
      <c r="AC28" s="1"/>
      <c r="AD28" s="1"/>
      <c r="AE28" s="1"/>
    </row>
    <row r="29" spans="1:34" x14ac:dyDescent="0.25">
      <c r="A29" s="3"/>
      <c r="B29" s="1"/>
      <c r="C29" s="1"/>
      <c r="D29" s="1"/>
      <c r="E29" s="1"/>
      <c r="F29" s="1"/>
      <c r="AA29" s="1"/>
      <c r="AB29" s="1"/>
      <c r="AC29" s="1"/>
      <c r="AD29" s="1"/>
      <c r="AE29" s="1"/>
    </row>
    <row r="30" spans="1:34" x14ac:dyDescent="0.25">
      <c r="A30" s="2"/>
      <c r="B30" s="1"/>
      <c r="C30" s="1"/>
      <c r="D30" s="1"/>
      <c r="E30" s="1"/>
      <c r="F30" s="1"/>
      <c r="AA30" s="1"/>
      <c r="AB30" s="1"/>
      <c r="AC30" s="1"/>
      <c r="AD30" s="1"/>
      <c r="AE30" s="1"/>
    </row>
    <row r="31" spans="1:34" x14ac:dyDescent="0.25">
      <c r="A31" s="3" t="s">
        <v>32</v>
      </c>
      <c r="B31" s="15" t="s">
        <v>3</v>
      </c>
      <c r="C31" s="15" t="s">
        <v>99</v>
      </c>
      <c r="D31" s="15"/>
      <c r="E31" s="15" t="s">
        <v>98</v>
      </c>
      <c r="F31" s="15"/>
      <c r="AA31" s="1"/>
      <c r="AB31" s="1"/>
      <c r="AC31" s="1"/>
      <c r="AD31" s="1"/>
      <c r="AE31" s="1"/>
    </row>
    <row r="32" spans="1:34" x14ac:dyDescent="0.25">
      <c r="A32" s="2" t="s">
        <v>154</v>
      </c>
      <c r="B32" s="14">
        <v>22</v>
      </c>
      <c r="C32" s="14" t="s">
        <v>10</v>
      </c>
      <c r="D32" s="14">
        <v>0</v>
      </c>
      <c r="E32" s="124" t="s">
        <v>252</v>
      </c>
      <c r="F32" s="124">
        <v>9</v>
      </c>
      <c r="Z32" s="1"/>
      <c r="AA32" s="1"/>
      <c r="AB32" s="1"/>
      <c r="AC32" s="1"/>
      <c r="AD32" s="1"/>
      <c r="AE32" s="1"/>
    </row>
    <row r="33" spans="1:31" x14ac:dyDescent="0.25">
      <c r="A33" s="1"/>
      <c r="B33" s="14">
        <v>23</v>
      </c>
      <c r="C33" s="124" t="s">
        <v>9</v>
      </c>
      <c r="D33" s="124">
        <v>10</v>
      </c>
      <c r="E33" s="14" t="s">
        <v>62</v>
      </c>
      <c r="F33" s="14">
        <v>0</v>
      </c>
      <c r="Z33" s="1"/>
      <c r="AA33" s="1"/>
      <c r="AB33" s="1"/>
      <c r="AC33" s="1"/>
      <c r="AD33" s="1"/>
      <c r="AE33" s="1"/>
    </row>
    <row r="34" spans="1:31" x14ac:dyDescent="0.25">
      <c r="A34" s="1"/>
      <c r="B34" s="14">
        <v>24</v>
      </c>
      <c r="C34" s="14" t="s">
        <v>24</v>
      </c>
      <c r="D34" s="14">
        <v>1</v>
      </c>
      <c r="E34" s="124" t="s">
        <v>26</v>
      </c>
      <c r="F34" s="124">
        <v>12</v>
      </c>
      <c r="Z34" s="1"/>
      <c r="AA34" s="1"/>
      <c r="AB34" s="1"/>
      <c r="AC34" s="1"/>
      <c r="AD34" s="1"/>
      <c r="AE34" s="1"/>
    </row>
    <row r="35" spans="1:31" x14ac:dyDescent="0.25">
      <c r="A35" s="1"/>
      <c r="B35" s="14">
        <v>25</v>
      </c>
      <c r="C35" s="14" t="s">
        <v>16</v>
      </c>
      <c r="D35" s="14">
        <v>1</v>
      </c>
      <c r="E35" s="124" t="s">
        <v>19</v>
      </c>
      <c r="F35" s="124">
        <v>4</v>
      </c>
      <c r="Z35" s="1"/>
      <c r="AA35" s="1"/>
      <c r="AB35" s="1"/>
      <c r="AC35" s="1"/>
      <c r="AD35" s="1"/>
      <c r="AE35" s="1"/>
    </row>
    <row r="36" spans="1:31" x14ac:dyDescent="0.25">
      <c r="A36" s="1"/>
      <c r="B36" s="14">
        <v>26</v>
      </c>
      <c r="C36" s="124" t="s">
        <v>13</v>
      </c>
      <c r="D36" s="124">
        <v>15</v>
      </c>
      <c r="E36" s="14" t="s">
        <v>12</v>
      </c>
      <c r="F36" s="14">
        <v>5</v>
      </c>
      <c r="Z36" s="1"/>
      <c r="AA36" s="1"/>
      <c r="AB36" s="1"/>
      <c r="AC36" s="1"/>
      <c r="AD36" s="1"/>
      <c r="AE36" s="1"/>
    </row>
    <row r="37" spans="1:31" x14ac:dyDescent="0.25">
      <c r="A37" s="1"/>
      <c r="B37" s="14">
        <v>27</v>
      </c>
      <c r="C37" s="14" t="s">
        <v>439</v>
      </c>
      <c r="D37" s="14">
        <v>0</v>
      </c>
      <c r="E37" s="124" t="s">
        <v>20</v>
      </c>
      <c r="F37" s="124">
        <v>15</v>
      </c>
      <c r="Z37" s="1"/>
      <c r="AA37" s="1"/>
      <c r="AB37" s="1"/>
      <c r="AC37" s="1"/>
      <c r="AD37" s="1"/>
      <c r="AE37" s="1"/>
    </row>
    <row r="38" spans="1:31" x14ac:dyDescent="0.25">
      <c r="A38" s="1"/>
      <c r="B38" s="14">
        <v>28</v>
      </c>
      <c r="C38" s="14" t="s">
        <v>18</v>
      </c>
      <c r="D38" s="14">
        <v>2</v>
      </c>
      <c r="E38" s="124" t="s">
        <v>17</v>
      </c>
      <c r="F38" s="124">
        <v>3</v>
      </c>
      <c r="Z38" s="1"/>
      <c r="AA38" s="1"/>
      <c r="AB38" s="1"/>
      <c r="AC38" s="1"/>
      <c r="AD38" s="1"/>
      <c r="AE38" s="1"/>
    </row>
    <row r="39" spans="1:31" x14ac:dyDescent="0.25">
      <c r="A39" s="1"/>
      <c r="B39" s="14">
        <v>29</v>
      </c>
      <c r="C39" s="124" t="s">
        <v>65</v>
      </c>
      <c r="D39" s="124">
        <v>11</v>
      </c>
      <c r="E39" s="14" t="s">
        <v>42</v>
      </c>
      <c r="F39" s="14">
        <v>5</v>
      </c>
      <c r="Z39" s="1"/>
      <c r="AA39" s="1"/>
      <c r="AB39" s="1"/>
      <c r="AC39" s="1"/>
      <c r="AD39" s="1"/>
      <c r="AE39" s="1"/>
    </row>
    <row r="40" spans="1:31" x14ac:dyDescent="0.25">
      <c r="A40" s="1"/>
      <c r="B40" s="1"/>
      <c r="C40" s="1"/>
      <c r="D40" s="1"/>
      <c r="E40" s="1"/>
      <c r="F40" s="1"/>
      <c r="Z40" s="1"/>
      <c r="AA40" s="1"/>
      <c r="AB40" s="1"/>
      <c r="AC40" s="1"/>
      <c r="AD40" s="1"/>
      <c r="AE40" s="1"/>
    </row>
    <row r="41" spans="1:31" x14ac:dyDescent="0.25">
      <c r="A41" s="1"/>
      <c r="B41" s="1"/>
      <c r="C41" s="1"/>
      <c r="D41" s="1"/>
      <c r="E41" s="1"/>
      <c r="F41" s="1"/>
      <c r="Z41" s="1"/>
    </row>
    <row r="42" spans="1:31" x14ac:dyDescent="0.25">
      <c r="A42" s="3" t="s">
        <v>34</v>
      </c>
      <c r="B42" s="15" t="s">
        <v>3</v>
      </c>
      <c r="C42" s="15" t="s">
        <v>99</v>
      </c>
      <c r="D42" s="15"/>
      <c r="E42" s="15" t="s">
        <v>98</v>
      </c>
      <c r="F42" s="15"/>
      <c r="Z42" s="1"/>
    </row>
    <row r="43" spans="1:31" x14ac:dyDescent="0.25">
      <c r="A43" s="1" t="s">
        <v>31</v>
      </c>
      <c r="B43" s="14">
        <v>30</v>
      </c>
      <c r="C43" s="124" t="s">
        <v>23</v>
      </c>
      <c r="D43" s="124">
        <v>3</v>
      </c>
      <c r="E43" s="14" t="s">
        <v>252</v>
      </c>
      <c r="F43" s="14">
        <v>1</v>
      </c>
    </row>
    <row r="44" spans="1:31" x14ac:dyDescent="0.25">
      <c r="A44" s="1" t="s">
        <v>39</v>
      </c>
      <c r="B44" s="14">
        <v>31</v>
      </c>
      <c r="C44" s="14" t="s">
        <v>26</v>
      </c>
      <c r="D44" s="14">
        <v>3</v>
      </c>
      <c r="E44" s="124" t="s">
        <v>19</v>
      </c>
      <c r="F44" s="124">
        <v>4</v>
      </c>
    </row>
    <row r="45" spans="1:31" x14ac:dyDescent="0.25">
      <c r="A45" s="1" t="s">
        <v>43</v>
      </c>
      <c r="B45" s="14">
        <v>32</v>
      </c>
      <c r="C45" s="14" t="s">
        <v>13</v>
      </c>
      <c r="D45" s="14">
        <v>8</v>
      </c>
      <c r="E45" s="124" t="s">
        <v>439</v>
      </c>
      <c r="F45" s="124">
        <v>10</v>
      </c>
    </row>
    <row r="46" spans="1:31" x14ac:dyDescent="0.25">
      <c r="A46" s="3"/>
      <c r="B46" s="14">
        <v>33</v>
      </c>
      <c r="C46" s="14" t="s">
        <v>18</v>
      </c>
      <c r="D46" s="14">
        <v>2</v>
      </c>
      <c r="E46" s="124" t="s">
        <v>42</v>
      </c>
      <c r="F46" s="124">
        <v>5</v>
      </c>
    </row>
    <row r="47" spans="1:31" x14ac:dyDescent="0.25">
      <c r="A47" s="4"/>
      <c r="B47" s="14">
        <v>34</v>
      </c>
      <c r="C47" s="14" t="s">
        <v>20</v>
      </c>
      <c r="D47" s="14">
        <v>4</v>
      </c>
      <c r="E47" s="124" t="s">
        <v>17</v>
      </c>
      <c r="F47" s="124">
        <v>5</v>
      </c>
    </row>
    <row r="48" spans="1:31" x14ac:dyDescent="0.25">
      <c r="A48" s="1"/>
      <c r="B48" s="1"/>
      <c r="C48" s="1"/>
      <c r="D48" s="1"/>
      <c r="E48" s="1"/>
      <c r="F48" s="1"/>
    </row>
    <row r="49" spans="1:6" x14ac:dyDescent="0.25">
      <c r="A49" s="1"/>
      <c r="B49" s="1"/>
      <c r="C49" s="1"/>
      <c r="D49" s="1"/>
      <c r="E49" s="1"/>
      <c r="F49" s="1"/>
    </row>
    <row r="50" spans="1:6" x14ac:dyDescent="0.25">
      <c r="A50" s="3" t="s">
        <v>35</v>
      </c>
      <c r="B50" s="15" t="s">
        <v>3</v>
      </c>
      <c r="C50" s="15" t="s">
        <v>99</v>
      </c>
      <c r="D50" s="15"/>
      <c r="E50" s="15" t="s">
        <v>98</v>
      </c>
      <c r="F50" s="15"/>
    </row>
    <row r="51" spans="1:6" x14ac:dyDescent="0.25">
      <c r="A51" s="2"/>
      <c r="B51" s="14">
        <v>35</v>
      </c>
      <c r="C51" s="14" t="s">
        <v>23</v>
      </c>
      <c r="D51" s="14">
        <v>5</v>
      </c>
      <c r="E51" s="124" t="s">
        <v>9</v>
      </c>
      <c r="F51" s="124">
        <v>6</v>
      </c>
    </row>
    <row r="52" spans="1:6" x14ac:dyDescent="0.25">
      <c r="A52" s="3"/>
      <c r="B52" s="14">
        <v>36</v>
      </c>
      <c r="C52" s="124" t="s">
        <v>19</v>
      </c>
      <c r="D52" s="124">
        <v>7</v>
      </c>
      <c r="E52" s="14" t="s">
        <v>439</v>
      </c>
      <c r="F52" s="14">
        <v>0</v>
      </c>
    </row>
    <row r="53" spans="1:6" x14ac:dyDescent="0.25">
      <c r="A53" s="1"/>
      <c r="B53" s="14">
        <v>37</v>
      </c>
      <c r="C53" s="14" t="s">
        <v>42</v>
      </c>
      <c r="D53" s="14">
        <v>0</v>
      </c>
      <c r="E53" s="124" t="s">
        <v>20</v>
      </c>
      <c r="F53" s="124">
        <v>4</v>
      </c>
    </row>
    <row r="54" spans="1:6" x14ac:dyDescent="0.25">
      <c r="A54" s="1"/>
      <c r="B54" s="14">
        <v>38</v>
      </c>
      <c r="C54" s="124" t="s">
        <v>17</v>
      </c>
      <c r="D54" s="124">
        <v>13</v>
      </c>
      <c r="E54" s="14" t="s">
        <v>65</v>
      </c>
      <c r="F54" s="14">
        <v>3</v>
      </c>
    </row>
    <row r="55" spans="1:6" x14ac:dyDescent="0.25">
      <c r="A55" s="1"/>
      <c r="B55" s="1"/>
      <c r="C55" s="1"/>
      <c r="D55" s="1"/>
      <c r="E55" s="1"/>
      <c r="F55" s="1"/>
    </row>
    <row r="56" spans="1:6" x14ac:dyDescent="0.25">
      <c r="A56" s="1"/>
      <c r="B56" s="1"/>
      <c r="C56" s="1"/>
      <c r="D56" s="1"/>
      <c r="E56" s="1"/>
      <c r="F56" s="1"/>
    </row>
    <row r="57" spans="1:6" x14ac:dyDescent="0.25">
      <c r="A57" s="3" t="s">
        <v>37</v>
      </c>
      <c r="B57" s="15" t="s">
        <v>3</v>
      </c>
      <c r="C57" s="15" t="s">
        <v>99</v>
      </c>
      <c r="D57" s="15"/>
      <c r="E57" s="15" t="s">
        <v>98</v>
      </c>
      <c r="F57" s="15"/>
    </row>
    <row r="58" spans="1:6" x14ac:dyDescent="0.25">
      <c r="A58" s="1" t="s">
        <v>155</v>
      </c>
      <c r="B58" s="14">
        <v>39</v>
      </c>
      <c r="C58" s="124" t="s">
        <v>19</v>
      </c>
      <c r="D58" s="124">
        <v>16</v>
      </c>
      <c r="E58" s="14" t="s">
        <v>65</v>
      </c>
      <c r="F58" s="14">
        <v>6</v>
      </c>
    </row>
    <row r="59" spans="1:6" x14ac:dyDescent="0.25">
      <c r="A59" s="1"/>
      <c r="B59" s="14">
        <v>40</v>
      </c>
      <c r="C59" s="14" t="s">
        <v>9</v>
      </c>
      <c r="D59" s="14">
        <v>3</v>
      </c>
      <c r="E59" s="124" t="s">
        <v>20</v>
      </c>
      <c r="F59" s="124">
        <v>6</v>
      </c>
    </row>
    <row r="60" spans="1:6" x14ac:dyDescent="0.25">
      <c r="A60" s="1"/>
      <c r="B60" s="1"/>
      <c r="C60" s="1"/>
      <c r="D60" s="1"/>
      <c r="E60" s="1"/>
      <c r="F60" s="1"/>
    </row>
    <row r="61" spans="1:6" x14ac:dyDescent="0.25">
      <c r="A61" s="1"/>
      <c r="B61" s="1"/>
      <c r="C61" s="1"/>
      <c r="D61" s="1"/>
      <c r="E61" s="1"/>
      <c r="F61" s="1"/>
    </row>
    <row r="62" spans="1:6" x14ac:dyDescent="0.25">
      <c r="A62" s="3" t="s">
        <v>41</v>
      </c>
      <c r="B62" s="15" t="s">
        <v>3</v>
      </c>
      <c r="C62" s="15" t="s">
        <v>99</v>
      </c>
      <c r="D62" s="15"/>
      <c r="E62" s="15" t="s">
        <v>98</v>
      </c>
      <c r="F62" s="15"/>
    </row>
    <row r="63" spans="1:6" x14ac:dyDescent="0.25">
      <c r="A63" s="1" t="s">
        <v>156</v>
      </c>
      <c r="B63" s="14">
        <v>41</v>
      </c>
      <c r="C63" s="124" t="s">
        <v>20</v>
      </c>
      <c r="D63" s="124">
        <v>10</v>
      </c>
      <c r="E63" s="14" t="s">
        <v>17</v>
      </c>
      <c r="F63" s="14">
        <v>9</v>
      </c>
    </row>
    <row r="64" spans="1:6" x14ac:dyDescent="0.25">
      <c r="A64" s="1"/>
      <c r="B64" s="1"/>
      <c r="C64" s="1"/>
      <c r="D64" s="1"/>
      <c r="E64" s="1"/>
      <c r="F64" s="1"/>
    </row>
    <row r="65" spans="1:6" x14ac:dyDescent="0.25">
      <c r="A65" s="1"/>
      <c r="B65" s="1"/>
      <c r="C65" s="1"/>
      <c r="D65" s="1"/>
      <c r="E65" s="1"/>
      <c r="F65" s="1"/>
    </row>
    <row r="66" spans="1:6" x14ac:dyDescent="0.25">
      <c r="A66" s="3" t="s">
        <v>77</v>
      </c>
      <c r="B66" s="15" t="s">
        <v>3</v>
      </c>
      <c r="C66" s="15" t="s">
        <v>99</v>
      </c>
      <c r="D66" s="15"/>
      <c r="E66" s="15" t="s">
        <v>98</v>
      </c>
      <c r="F66" s="15"/>
    </row>
    <row r="67" spans="1:6" x14ac:dyDescent="0.25">
      <c r="A67" s="1" t="s">
        <v>157</v>
      </c>
      <c r="B67" s="14">
        <v>42</v>
      </c>
      <c r="C67" s="124" t="s">
        <v>19</v>
      </c>
      <c r="D67" s="124">
        <v>5</v>
      </c>
      <c r="E67" s="14" t="s">
        <v>17</v>
      </c>
      <c r="F67" s="14">
        <v>1</v>
      </c>
    </row>
    <row r="68" spans="1:6" x14ac:dyDescent="0.25">
      <c r="A68" s="1"/>
      <c r="B68" s="1"/>
      <c r="C68" s="1"/>
      <c r="D68" s="1"/>
      <c r="E68" s="1"/>
      <c r="F68" s="1"/>
    </row>
    <row r="69" spans="1:6" x14ac:dyDescent="0.25">
      <c r="A69" s="1"/>
      <c r="B69" s="1"/>
      <c r="C69" s="1"/>
      <c r="D69" s="1"/>
      <c r="E69" s="1"/>
      <c r="F69" s="1"/>
    </row>
    <row r="70" spans="1:6" x14ac:dyDescent="0.25">
      <c r="A70" s="3" t="s">
        <v>78</v>
      </c>
      <c r="B70" s="15" t="s">
        <v>3</v>
      </c>
      <c r="C70" s="15" t="s">
        <v>99</v>
      </c>
      <c r="D70" s="15"/>
      <c r="E70" s="15" t="s">
        <v>98</v>
      </c>
      <c r="F70" s="15"/>
    </row>
    <row r="71" spans="1:6" x14ac:dyDescent="0.25">
      <c r="A71" s="1"/>
      <c r="B71" s="14">
        <v>43</v>
      </c>
      <c r="C71" s="14" t="s">
        <v>20</v>
      </c>
      <c r="D71" s="14">
        <v>12</v>
      </c>
      <c r="E71" s="124" t="s">
        <v>19</v>
      </c>
      <c r="F71" s="124">
        <v>17</v>
      </c>
    </row>
    <row r="73" spans="1:6" ht="18.75" x14ac:dyDescent="0.3">
      <c r="B73" s="26" t="s">
        <v>203</v>
      </c>
      <c r="C73" s="119"/>
    </row>
    <row r="74" spans="1:6" ht="15.75" x14ac:dyDescent="0.25">
      <c r="C74" s="119"/>
    </row>
  </sheetData>
  <sortState xmlns:xlrd2="http://schemas.microsoft.com/office/spreadsheetml/2017/richdata2" ref="H5:O26">
    <sortCondition descending="1" ref="I5:I26"/>
  </sortState>
  <printOptions horizontalCentered="1"/>
  <pageMargins left="0.70866141732283472" right="0.70866141732283472" top="0.74803149606299213" bottom="0.74803149606299213" header="0.31496062992125984" footer="0.31496062992125984"/>
  <pageSetup orientation="portrait" horizontalDpi="0"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B6954-E7A9-4E90-945E-2B2E01EC3358}">
  <dimension ref="A1:AI78"/>
  <sheetViews>
    <sheetView showGridLines="0" topLeftCell="A33" workbookViewId="0"/>
  </sheetViews>
  <sheetFormatPr defaultColWidth="8.85546875" defaultRowHeight="15" x14ac:dyDescent="0.25"/>
  <cols>
    <col min="1" max="1" width="12.140625" style="1" customWidth="1"/>
    <col min="2" max="2" width="8.85546875" style="1"/>
    <col min="3" max="3" width="28.42578125" style="1" customWidth="1"/>
    <col min="4" max="4" width="4.28515625" style="1" customWidth="1"/>
    <col min="5" max="5" width="26.140625" style="1" customWidth="1"/>
    <col min="6" max="6" width="4.5703125" style="1" customWidth="1"/>
    <col min="7" max="7" width="14.28515625" style="1" customWidth="1"/>
    <col min="8" max="8" width="5" style="1" customWidth="1"/>
    <col min="9" max="9" width="21.5703125" style="1" customWidth="1"/>
    <col min="10" max="19" width="3.7109375" style="17" customWidth="1"/>
    <col min="20" max="27" width="3.7109375" style="1" customWidth="1"/>
    <col min="28" max="28" width="8" style="1" bestFit="1" customWidth="1"/>
    <col min="29" max="29" width="5.28515625" style="1" bestFit="1" customWidth="1"/>
    <col min="30" max="30" width="4.7109375" style="1" bestFit="1" customWidth="1"/>
    <col min="31" max="31" width="3.140625" style="1" bestFit="1" customWidth="1"/>
    <col min="32" max="32" width="6.85546875" style="1" bestFit="1" customWidth="1"/>
    <col min="33" max="33" width="3.42578125" style="1" bestFit="1" customWidth="1"/>
    <col min="34" max="34" width="7.140625" style="1" bestFit="1" customWidth="1"/>
    <col min="35" max="35" width="8.140625" style="1" bestFit="1" customWidth="1"/>
    <col min="36" max="16384" width="8.85546875" style="1"/>
  </cols>
  <sheetData>
    <row r="1" spans="1:35" x14ac:dyDescent="0.25">
      <c r="A1" s="1" t="s">
        <v>231</v>
      </c>
    </row>
    <row r="2" spans="1:35" ht="18.75" x14ac:dyDescent="0.3">
      <c r="D2" s="10" t="s">
        <v>493</v>
      </c>
    </row>
    <row r="4" spans="1:35" x14ac:dyDescent="0.25">
      <c r="A4" s="3" t="s">
        <v>28</v>
      </c>
      <c r="B4" s="15" t="s">
        <v>3</v>
      </c>
      <c r="C4" s="15" t="s">
        <v>99</v>
      </c>
      <c r="D4" s="15"/>
      <c r="E4" s="15" t="s">
        <v>98</v>
      </c>
      <c r="F4" s="15"/>
      <c r="G4" s="15" t="s">
        <v>4</v>
      </c>
      <c r="AB4" s="3" t="s">
        <v>246</v>
      </c>
      <c r="AC4" s="18" t="s">
        <v>115</v>
      </c>
      <c r="AD4" s="18" t="s">
        <v>112</v>
      </c>
      <c r="AE4" s="18" t="s">
        <v>113</v>
      </c>
      <c r="AF4" s="20" t="s">
        <v>117</v>
      </c>
      <c r="AG4" s="18" t="s">
        <v>114</v>
      </c>
      <c r="AH4" s="20" t="s">
        <v>116</v>
      </c>
      <c r="AI4" s="18" t="s">
        <v>118</v>
      </c>
    </row>
    <row r="5" spans="1:35" x14ac:dyDescent="0.25">
      <c r="A5" s="4" t="s">
        <v>66</v>
      </c>
      <c r="B5" s="14">
        <v>1</v>
      </c>
      <c r="C5" s="124" t="s">
        <v>15</v>
      </c>
      <c r="D5" s="124">
        <v>10</v>
      </c>
      <c r="E5" s="14" t="s">
        <v>328</v>
      </c>
      <c r="F5" s="14">
        <v>5</v>
      </c>
      <c r="G5" s="14" t="s">
        <v>1</v>
      </c>
      <c r="I5" s="54" t="s">
        <v>76</v>
      </c>
      <c r="J5" s="30">
        <v>13</v>
      </c>
      <c r="K5" s="39">
        <v>0</v>
      </c>
      <c r="L5" s="30">
        <v>9</v>
      </c>
      <c r="M5" s="39">
        <v>4</v>
      </c>
      <c r="N5" s="30">
        <v>3</v>
      </c>
      <c r="O5" s="39">
        <v>1</v>
      </c>
      <c r="P5" s="30">
        <v>5</v>
      </c>
      <c r="Q5" s="39">
        <v>2</v>
      </c>
      <c r="R5" s="59">
        <v>0</v>
      </c>
      <c r="S5" s="63">
        <v>0</v>
      </c>
      <c r="T5" s="32" t="s">
        <v>242</v>
      </c>
      <c r="U5" s="55"/>
      <c r="V5" s="30">
        <v>3</v>
      </c>
      <c r="W5" s="39">
        <v>1</v>
      </c>
      <c r="X5" s="30">
        <v>2</v>
      </c>
      <c r="Y5" s="39">
        <v>0</v>
      </c>
      <c r="Z5" s="30">
        <v>5</v>
      </c>
      <c r="AA5" s="30">
        <v>1</v>
      </c>
      <c r="AB5" s="17">
        <v>8</v>
      </c>
      <c r="AC5" s="17">
        <v>7</v>
      </c>
      <c r="AD5" s="17">
        <v>1</v>
      </c>
      <c r="AE5" s="17">
        <v>40</v>
      </c>
      <c r="AF5" s="17">
        <f t="shared" ref="AF5:AF26" si="0">AE5/AB5</f>
        <v>5</v>
      </c>
      <c r="AG5" s="17">
        <f>K5+M5+O5+Q5+S5+W5+Y5+AA5</f>
        <v>9</v>
      </c>
      <c r="AH5" s="19">
        <f t="shared" ref="AH5:AH26" si="1">AG5/AB5</f>
        <v>1.125</v>
      </c>
      <c r="AI5" s="17">
        <f>AE5-AG5</f>
        <v>31</v>
      </c>
    </row>
    <row r="6" spans="1:35" x14ac:dyDescent="0.25">
      <c r="B6" s="14">
        <v>2</v>
      </c>
      <c r="C6" s="124" t="s">
        <v>17</v>
      </c>
      <c r="D6" s="124">
        <v>3</v>
      </c>
      <c r="E6" s="14" t="s">
        <v>25</v>
      </c>
      <c r="F6" s="14">
        <v>0</v>
      </c>
      <c r="G6" s="14" t="s">
        <v>6</v>
      </c>
      <c r="I6" s="54" t="s">
        <v>43</v>
      </c>
      <c r="J6" s="60">
        <v>0</v>
      </c>
      <c r="K6" s="62">
        <v>0</v>
      </c>
      <c r="L6" s="30">
        <v>5</v>
      </c>
      <c r="M6" s="39">
        <v>1</v>
      </c>
      <c r="N6" s="30">
        <v>10</v>
      </c>
      <c r="O6" s="39">
        <v>5</v>
      </c>
      <c r="P6" s="32" t="s">
        <v>242</v>
      </c>
      <c r="Q6" s="55"/>
      <c r="R6" s="60">
        <v>0</v>
      </c>
      <c r="S6" s="62">
        <v>0</v>
      </c>
      <c r="T6" s="30">
        <v>17</v>
      </c>
      <c r="U6" s="39">
        <v>0</v>
      </c>
      <c r="V6" s="35">
        <v>1</v>
      </c>
      <c r="W6" s="41">
        <v>3</v>
      </c>
      <c r="X6" s="32" t="s">
        <v>242</v>
      </c>
      <c r="Y6" s="55"/>
      <c r="Z6" s="35">
        <v>1</v>
      </c>
      <c r="AA6" s="35">
        <v>5</v>
      </c>
      <c r="AB6" s="17">
        <v>7</v>
      </c>
      <c r="AC6" s="17">
        <v>5</v>
      </c>
      <c r="AD6" s="17">
        <v>2</v>
      </c>
      <c r="AE6" s="17">
        <f>J6+L6+N6+R6+T6+V6+Z6</f>
        <v>34</v>
      </c>
      <c r="AF6" s="19">
        <f t="shared" si="0"/>
        <v>4.8571428571428568</v>
      </c>
      <c r="AG6" s="17">
        <f>K6+M6+O6+S6+U6+W6+AA6</f>
        <v>14</v>
      </c>
      <c r="AH6" s="17">
        <f t="shared" si="1"/>
        <v>2</v>
      </c>
      <c r="AI6" s="17">
        <f t="shared" ref="AI6:AI26" si="2">AE6-AG6</f>
        <v>20</v>
      </c>
    </row>
    <row r="7" spans="1:35" x14ac:dyDescent="0.25">
      <c r="B7" s="14">
        <v>3</v>
      </c>
      <c r="C7" s="14" t="s">
        <v>62</v>
      </c>
      <c r="D7" s="14">
        <v>1</v>
      </c>
      <c r="E7" s="124" t="s">
        <v>11</v>
      </c>
      <c r="F7" s="124">
        <v>10</v>
      </c>
      <c r="G7" s="14" t="s">
        <v>69</v>
      </c>
      <c r="I7" s="54" t="s">
        <v>40</v>
      </c>
      <c r="J7" s="35">
        <v>2</v>
      </c>
      <c r="K7" s="41">
        <v>4</v>
      </c>
      <c r="L7" s="30">
        <v>5</v>
      </c>
      <c r="M7" s="39">
        <v>4</v>
      </c>
      <c r="N7" s="30">
        <v>4</v>
      </c>
      <c r="O7" s="39">
        <v>1</v>
      </c>
      <c r="P7" s="30">
        <v>13</v>
      </c>
      <c r="Q7" s="39">
        <v>3</v>
      </c>
      <c r="R7" s="30">
        <v>6</v>
      </c>
      <c r="S7" s="39">
        <v>5</v>
      </c>
      <c r="T7" s="30">
        <v>10</v>
      </c>
      <c r="U7" s="39">
        <v>8</v>
      </c>
      <c r="V7" s="32" t="s">
        <v>242</v>
      </c>
      <c r="W7" s="55"/>
      <c r="X7" s="35">
        <v>0</v>
      </c>
      <c r="Y7" s="35">
        <v>2</v>
      </c>
      <c r="AB7" s="17">
        <v>7</v>
      </c>
      <c r="AC7" s="17">
        <v>5</v>
      </c>
      <c r="AD7" s="17">
        <v>2</v>
      </c>
      <c r="AE7" s="17">
        <f>J7+L7+N7+P7+R7+T7+X7</f>
        <v>40</v>
      </c>
      <c r="AF7" s="19">
        <f t="shared" si="0"/>
        <v>5.7142857142857144</v>
      </c>
      <c r="AG7" s="17">
        <f>K7+M7+O7+Q7+S7+U7+Y7</f>
        <v>27</v>
      </c>
      <c r="AH7" s="19">
        <f t="shared" si="1"/>
        <v>3.8571428571428572</v>
      </c>
      <c r="AI7" s="17">
        <f t="shared" si="2"/>
        <v>13</v>
      </c>
    </row>
    <row r="8" spans="1:35" x14ac:dyDescent="0.25">
      <c r="B8" s="14">
        <v>4</v>
      </c>
      <c r="C8" s="124" t="s">
        <v>18</v>
      </c>
      <c r="D8" s="124">
        <v>4</v>
      </c>
      <c r="E8" s="14" t="s">
        <v>26</v>
      </c>
      <c r="F8" s="14">
        <v>2</v>
      </c>
      <c r="G8" s="14" t="s">
        <v>5</v>
      </c>
      <c r="I8" s="54" t="s">
        <v>38</v>
      </c>
      <c r="J8" s="30">
        <v>10</v>
      </c>
      <c r="K8" s="39">
        <v>1</v>
      </c>
      <c r="L8" s="30">
        <v>18</v>
      </c>
      <c r="M8" s="39">
        <v>4</v>
      </c>
      <c r="N8" s="35">
        <v>4</v>
      </c>
      <c r="O8" s="41">
        <v>7</v>
      </c>
      <c r="P8" s="30">
        <v>6</v>
      </c>
      <c r="Q8" s="39">
        <v>5</v>
      </c>
      <c r="R8" s="30">
        <v>10</v>
      </c>
      <c r="S8" s="39">
        <v>0</v>
      </c>
      <c r="T8" s="35">
        <v>8</v>
      </c>
      <c r="U8" s="41">
        <v>10</v>
      </c>
      <c r="AB8" s="17">
        <v>6</v>
      </c>
      <c r="AC8" s="17">
        <v>4</v>
      </c>
      <c r="AD8" s="17">
        <v>2</v>
      </c>
      <c r="AE8" s="17">
        <f>J8+L8+N8+P8+R8+T8</f>
        <v>56</v>
      </c>
      <c r="AF8" s="19">
        <f t="shared" si="0"/>
        <v>9.3333333333333339</v>
      </c>
      <c r="AG8" s="17">
        <f>K8+M8+O8+Q8+S8+U8</f>
        <v>27</v>
      </c>
      <c r="AH8" s="17">
        <f t="shared" si="1"/>
        <v>4.5</v>
      </c>
      <c r="AI8" s="17">
        <f t="shared" si="2"/>
        <v>29</v>
      </c>
    </row>
    <row r="9" spans="1:35" x14ac:dyDescent="0.25">
      <c r="B9" s="14">
        <v>5</v>
      </c>
      <c r="C9" s="14" t="s">
        <v>13</v>
      </c>
      <c r="D9" s="14">
        <v>0</v>
      </c>
      <c r="E9" s="124" t="s">
        <v>19</v>
      </c>
      <c r="F9" s="124">
        <v>13</v>
      </c>
      <c r="G9" s="14" t="s">
        <v>8</v>
      </c>
      <c r="I9" s="54" t="s">
        <v>71</v>
      </c>
      <c r="J9" s="30">
        <v>10</v>
      </c>
      <c r="K9" s="39">
        <v>5</v>
      </c>
      <c r="L9" s="32" t="s">
        <v>242</v>
      </c>
      <c r="M9" s="55"/>
      <c r="N9" s="30">
        <v>7</v>
      </c>
      <c r="O9" s="39">
        <v>4</v>
      </c>
      <c r="P9" s="35">
        <v>2</v>
      </c>
      <c r="Q9" s="41">
        <v>5</v>
      </c>
      <c r="R9" s="30">
        <v>8</v>
      </c>
      <c r="S9" s="39">
        <v>2</v>
      </c>
      <c r="T9" s="35">
        <v>0</v>
      </c>
      <c r="U9" s="41">
        <v>17</v>
      </c>
      <c r="AB9" s="17">
        <v>5</v>
      </c>
      <c r="AC9" s="17">
        <v>3</v>
      </c>
      <c r="AD9" s="17">
        <v>2</v>
      </c>
      <c r="AE9" s="17">
        <f>J9+N9+P9+R9+T9</f>
        <v>27</v>
      </c>
      <c r="AF9" s="17">
        <f t="shared" si="0"/>
        <v>5.4</v>
      </c>
      <c r="AG9" s="17">
        <f>K9+O9+Q9+S9+U9</f>
        <v>33</v>
      </c>
      <c r="AH9" s="17">
        <f t="shared" si="1"/>
        <v>6.6</v>
      </c>
      <c r="AI9" s="17">
        <f t="shared" si="2"/>
        <v>-6</v>
      </c>
    </row>
    <row r="10" spans="1:35" x14ac:dyDescent="0.25">
      <c r="B10" s="14">
        <v>6</v>
      </c>
      <c r="C10" s="124" t="s">
        <v>67</v>
      </c>
      <c r="D10" s="124">
        <v>16</v>
      </c>
      <c r="E10" s="14" t="s">
        <v>63</v>
      </c>
      <c r="F10" s="14">
        <v>7</v>
      </c>
      <c r="G10" s="14" t="s">
        <v>1</v>
      </c>
      <c r="I10" s="54" t="s">
        <v>58</v>
      </c>
      <c r="J10" s="30">
        <v>3</v>
      </c>
      <c r="K10" s="39">
        <v>0</v>
      </c>
      <c r="L10" s="35">
        <v>4</v>
      </c>
      <c r="M10" s="41">
        <v>18</v>
      </c>
      <c r="N10" s="30">
        <v>10</v>
      </c>
      <c r="O10" s="39">
        <v>1</v>
      </c>
      <c r="P10" s="30">
        <v>7</v>
      </c>
      <c r="Q10" s="39">
        <v>4</v>
      </c>
      <c r="R10" s="35">
        <v>0</v>
      </c>
      <c r="S10" s="35">
        <v>10</v>
      </c>
      <c r="AB10" s="17">
        <v>5</v>
      </c>
      <c r="AC10" s="17">
        <v>3</v>
      </c>
      <c r="AD10" s="17">
        <v>2</v>
      </c>
      <c r="AE10" s="17">
        <f>J10+L10+N10+P10+R10</f>
        <v>24</v>
      </c>
      <c r="AF10" s="17">
        <f t="shared" si="0"/>
        <v>4.8</v>
      </c>
      <c r="AG10" s="17">
        <f>K10+M10+O10+Q10+S10</f>
        <v>33</v>
      </c>
      <c r="AH10" s="17">
        <f t="shared" si="1"/>
        <v>6.6</v>
      </c>
      <c r="AI10" s="17">
        <f t="shared" si="2"/>
        <v>-9</v>
      </c>
    </row>
    <row r="11" spans="1:35" x14ac:dyDescent="0.25">
      <c r="B11" s="14">
        <v>7</v>
      </c>
      <c r="C11" s="14" t="s">
        <v>9</v>
      </c>
      <c r="D11" s="14">
        <v>0</v>
      </c>
      <c r="E11" s="124" t="s">
        <v>24</v>
      </c>
      <c r="F11" s="124">
        <v>8</v>
      </c>
      <c r="G11" s="14" t="s">
        <v>6</v>
      </c>
      <c r="I11" s="54" t="s">
        <v>101</v>
      </c>
      <c r="J11" s="30">
        <v>8</v>
      </c>
      <c r="K11" s="39">
        <v>0</v>
      </c>
      <c r="L11" s="30">
        <v>4</v>
      </c>
      <c r="M11" s="39">
        <v>3</v>
      </c>
      <c r="N11" s="35">
        <v>1</v>
      </c>
      <c r="O11" s="41">
        <v>3</v>
      </c>
      <c r="P11" s="30">
        <v>7</v>
      </c>
      <c r="Q11" s="39">
        <v>1</v>
      </c>
      <c r="R11" s="35">
        <v>2</v>
      </c>
      <c r="S11" s="35">
        <v>8</v>
      </c>
      <c r="AB11" s="17">
        <v>5</v>
      </c>
      <c r="AC11" s="17">
        <v>3</v>
      </c>
      <c r="AD11" s="17">
        <v>2</v>
      </c>
      <c r="AE11" s="17">
        <f>J11+L11+N11+P11+R11</f>
        <v>22</v>
      </c>
      <c r="AF11" s="17">
        <f t="shared" si="0"/>
        <v>4.4000000000000004</v>
      </c>
      <c r="AG11" s="17">
        <f>K11+M11+O11+Q11+S11</f>
        <v>15</v>
      </c>
      <c r="AH11" s="17">
        <f t="shared" si="1"/>
        <v>3</v>
      </c>
      <c r="AI11" s="17">
        <f t="shared" si="2"/>
        <v>7</v>
      </c>
    </row>
    <row r="12" spans="1:35" x14ac:dyDescent="0.25">
      <c r="B12" s="14">
        <v>8</v>
      </c>
      <c r="C12" s="124" t="s">
        <v>16</v>
      </c>
      <c r="D12" s="124">
        <v>9</v>
      </c>
      <c r="E12" s="14" t="s">
        <v>64</v>
      </c>
      <c r="F12" s="14">
        <v>6</v>
      </c>
      <c r="G12" s="14" t="s">
        <v>69</v>
      </c>
      <c r="I12" s="54" t="s">
        <v>39</v>
      </c>
      <c r="J12" s="35">
        <v>0</v>
      </c>
      <c r="K12" s="41">
        <v>8</v>
      </c>
      <c r="L12" s="30">
        <v>11</v>
      </c>
      <c r="M12" s="39">
        <v>1</v>
      </c>
      <c r="N12" s="30">
        <v>14</v>
      </c>
      <c r="O12" s="39">
        <v>3</v>
      </c>
      <c r="P12" s="32" t="s">
        <v>242</v>
      </c>
      <c r="Q12" s="55"/>
      <c r="R12" s="35">
        <v>5</v>
      </c>
      <c r="S12" s="35">
        <v>6</v>
      </c>
      <c r="AB12" s="17">
        <v>5</v>
      </c>
      <c r="AC12" s="17">
        <v>3</v>
      </c>
      <c r="AD12" s="17">
        <v>2</v>
      </c>
      <c r="AE12" s="17">
        <f>J12+L12+N12+R12</f>
        <v>30</v>
      </c>
      <c r="AF12" s="17">
        <f t="shared" si="0"/>
        <v>6</v>
      </c>
      <c r="AG12" s="17">
        <f>K12+M12+O12+S12</f>
        <v>18</v>
      </c>
      <c r="AH12" s="17">
        <f t="shared" si="1"/>
        <v>3.6</v>
      </c>
      <c r="AI12" s="17">
        <f t="shared" si="2"/>
        <v>12</v>
      </c>
    </row>
    <row r="13" spans="1:35" x14ac:dyDescent="0.25">
      <c r="B13" s="14">
        <v>9</v>
      </c>
      <c r="C13" s="124" t="s">
        <v>23</v>
      </c>
      <c r="D13" s="124">
        <v>4</v>
      </c>
      <c r="E13" s="14" t="s">
        <v>10</v>
      </c>
      <c r="F13" s="14">
        <v>2</v>
      </c>
      <c r="G13" s="14" t="s">
        <v>8</v>
      </c>
      <c r="I13" s="54" t="s">
        <v>104</v>
      </c>
      <c r="J13" s="30">
        <v>16</v>
      </c>
      <c r="K13" s="39">
        <v>7</v>
      </c>
      <c r="L13" s="35">
        <v>3</v>
      </c>
      <c r="M13" s="41">
        <v>4</v>
      </c>
      <c r="N13" s="30">
        <v>7</v>
      </c>
      <c r="O13" s="39">
        <v>5</v>
      </c>
      <c r="P13" s="35">
        <v>4</v>
      </c>
      <c r="Q13" s="35">
        <v>7</v>
      </c>
      <c r="AB13" s="17">
        <v>4</v>
      </c>
      <c r="AC13" s="17">
        <v>2</v>
      </c>
      <c r="AD13" s="17">
        <v>2</v>
      </c>
      <c r="AE13" s="17">
        <f>J13+L13+N13+P13</f>
        <v>30</v>
      </c>
      <c r="AF13" s="17">
        <f t="shared" si="0"/>
        <v>7.5</v>
      </c>
      <c r="AG13" s="17">
        <f>K13+M13+O13+Q13</f>
        <v>23</v>
      </c>
      <c r="AH13" s="19">
        <f t="shared" si="1"/>
        <v>5.75</v>
      </c>
      <c r="AI13" s="17">
        <f t="shared" si="2"/>
        <v>7</v>
      </c>
    </row>
    <row r="14" spans="1:35" x14ac:dyDescent="0.25">
      <c r="B14" s="14">
        <v>10</v>
      </c>
      <c r="C14" s="124" t="s">
        <v>42</v>
      </c>
      <c r="D14" s="124">
        <v>6</v>
      </c>
      <c r="E14" s="14" t="s">
        <v>68</v>
      </c>
      <c r="F14" s="14">
        <v>2</v>
      </c>
      <c r="G14" s="14" t="s">
        <v>5</v>
      </c>
      <c r="I14" s="54" t="s">
        <v>42</v>
      </c>
      <c r="J14" s="30">
        <v>6</v>
      </c>
      <c r="K14" s="39">
        <v>2</v>
      </c>
      <c r="L14" s="35">
        <v>1</v>
      </c>
      <c r="M14" s="41">
        <v>5</v>
      </c>
      <c r="N14" s="30">
        <v>5</v>
      </c>
      <c r="O14" s="39">
        <v>4</v>
      </c>
      <c r="P14" s="35">
        <v>5</v>
      </c>
      <c r="Q14" s="35">
        <v>6</v>
      </c>
      <c r="AB14" s="17">
        <v>4</v>
      </c>
      <c r="AC14" s="17">
        <v>2</v>
      </c>
      <c r="AD14" s="17">
        <v>2</v>
      </c>
      <c r="AE14" s="17">
        <f>J14+L14+N14+P14</f>
        <v>17</v>
      </c>
      <c r="AF14" s="19">
        <f t="shared" si="0"/>
        <v>4.25</v>
      </c>
      <c r="AG14" s="17">
        <f>K14+M14+O14+Q14</f>
        <v>17</v>
      </c>
      <c r="AH14" s="19">
        <f t="shared" si="1"/>
        <v>4.25</v>
      </c>
      <c r="AI14" s="17">
        <f t="shared" si="2"/>
        <v>0</v>
      </c>
    </row>
    <row r="15" spans="1:35" x14ac:dyDescent="0.25">
      <c r="B15" s="14">
        <v>11</v>
      </c>
      <c r="C15" s="126" t="s">
        <v>487</v>
      </c>
      <c r="D15" s="126">
        <v>0</v>
      </c>
      <c r="E15" s="126" t="s">
        <v>65</v>
      </c>
      <c r="F15" s="126">
        <v>0</v>
      </c>
      <c r="G15" s="14" t="s">
        <v>70</v>
      </c>
      <c r="I15" s="54" t="s">
        <v>108</v>
      </c>
      <c r="J15" s="30">
        <v>4</v>
      </c>
      <c r="K15" s="39">
        <v>2</v>
      </c>
      <c r="L15" s="30">
        <v>5</v>
      </c>
      <c r="M15" s="39">
        <v>4</v>
      </c>
      <c r="N15" s="35">
        <v>5</v>
      </c>
      <c r="O15" s="41">
        <v>10</v>
      </c>
      <c r="P15" s="35">
        <v>1</v>
      </c>
      <c r="Q15" s="35">
        <v>7</v>
      </c>
      <c r="AB15" s="17">
        <v>4</v>
      </c>
      <c r="AC15" s="17">
        <v>2</v>
      </c>
      <c r="AD15" s="17">
        <v>2</v>
      </c>
      <c r="AE15" s="17">
        <f>J15+L15+N15+P15</f>
        <v>15</v>
      </c>
      <c r="AF15" s="19">
        <f t="shared" si="0"/>
        <v>3.75</v>
      </c>
      <c r="AG15" s="17">
        <f>K15+M15+O15+Q15</f>
        <v>23</v>
      </c>
      <c r="AH15" s="19">
        <f t="shared" si="1"/>
        <v>5.75</v>
      </c>
      <c r="AI15" s="17">
        <f t="shared" si="2"/>
        <v>-8</v>
      </c>
    </row>
    <row r="16" spans="1:35" x14ac:dyDescent="0.25">
      <c r="I16" s="54" t="s">
        <v>74</v>
      </c>
      <c r="J16" s="35">
        <v>1</v>
      </c>
      <c r="K16" s="41">
        <v>10</v>
      </c>
      <c r="L16" s="30">
        <v>10</v>
      </c>
      <c r="M16" s="39">
        <v>7</v>
      </c>
      <c r="N16" s="32" t="s">
        <v>242</v>
      </c>
      <c r="O16" s="55"/>
      <c r="P16" s="35">
        <v>3</v>
      </c>
      <c r="Q16" s="35">
        <v>13</v>
      </c>
      <c r="AB16" s="17">
        <v>3</v>
      </c>
      <c r="AC16" s="17">
        <v>1</v>
      </c>
      <c r="AD16" s="17">
        <v>2</v>
      </c>
      <c r="AE16" s="17">
        <f>J16+L16+P16</f>
        <v>14</v>
      </c>
      <c r="AF16" s="19">
        <f t="shared" si="0"/>
        <v>4.666666666666667</v>
      </c>
      <c r="AG16" s="17">
        <f>K16+M16+Q16</f>
        <v>30</v>
      </c>
      <c r="AH16" s="17">
        <f t="shared" si="1"/>
        <v>10</v>
      </c>
      <c r="AI16" s="17">
        <f t="shared" si="2"/>
        <v>-16</v>
      </c>
    </row>
    <row r="17" spans="1:35" x14ac:dyDescent="0.25">
      <c r="A17" s="3"/>
      <c r="I17" s="54" t="s">
        <v>106</v>
      </c>
      <c r="J17" s="30">
        <v>9</v>
      </c>
      <c r="K17" s="39">
        <v>6</v>
      </c>
      <c r="L17" s="35">
        <v>4</v>
      </c>
      <c r="M17" s="41">
        <v>5</v>
      </c>
      <c r="N17" s="35">
        <v>4</v>
      </c>
      <c r="O17" s="35">
        <v>5</v>
      </c>
      <c r="AB17" s="17">
        <v>3</v>
      </c>
      <c r="AC17" s="17">
        <v>1</v>
      </c>
      <c r="AD17" s="17">
        <v>2</v>
      </c>
      <c r="AE17" s="17">
        <f>J17+L17+N17</f>
        <v>17</v>
      </c>
      <c r="AF17" s="19">
        <f t="shared" si="0"/>
        <v>5.666666666666667</v>
      </c>
      <c r="AG17" s="17">
        <f>K17+M17+O17</f>
        <v>16</v>
      </c>
      <c r="AH17" s="19">
        <f t="shared" si="1"/>
        <v>5.333333333333333</v>
      </c>
      <c r="AI17" s="17">
        <f t="shared" si="2"/>
        <v>1</v>
      </c>
    </row>
    <row r="18" spans="1:35" x14ac:dyDescent="0.25">
      <c r="A18" s="3" t="s">
        <v>30</v>
      </c>
      <c r="B18" s="15" t="s">
        <v>3</v>
      </c>
      <c r="C18" s="15" t="s">
        <v>99</v>
      </c>
      <c r="D18" s="15"/>
      <c r="E18" s="15" t="s">
        <v>98</v>
      </c>
      <c r="F18" s="15"/>
      <c r="G18" s="15" t="s">
        <v>4</v>
      </c>
      <c r="I18" s="54" t="s">
        <v>12</v>
      </c>
      <c r="J18" s="35">
        <v>2</v>
      </c>
      <c r="K18" s="41">
        <v>6</v>
      </c>
      <c r="L18" s="30">
        <v>12</v>
      </c>
      <c r="M18" s="39">
        <v>9</v>
      </c>
      <c r="N18" s="35">
        <v>1</v>
      </c>
      <c r="O18" s="35">
        <v>10</v>
      </c>
      <c r="AB18" s="17">
        <v>3</v>
      </c>
      <c r="AC18" s="17">
        <v>1</v>
      </c>
      <c r="AD18" s="17">
        <v>2</v>
      </c>
      <c r="AE18" s="17">
        <f>J18+L18+N18</f>
        <v>15</v>
      </c>
      <c r="AF18" s="17">
        <f t="shared" si="0"/>
        <v>5</v>
      </c>
      <c r="AG18" s="17">
        <f>K18+M18+O18</f>
        <v>25</v>
      </c>
      <c r="AH18" s="19">
        <f t="shared" si="1"/>
        <v>8.3333333333333339</v>
      </c>
      <c r="AI18" s="17">
        <f t="shared" si="2"/>
        <v>-10</v>
      </c>
    </row>
    <row r="19" spans="1:35" x14ac:dyDescent="0.25">
      <c r="A19" s="1" t="s">
        <v>31</v>
      </c>
      <c r="B19" s="14">
        <v>12</v>
      </c>
      <c r="C19" s="14" t="s">
        <v>25</v>
      </c>
      <c r="D19" s="14">
        <v>7</v>
      </c>
      <c r="E19" s="124" t="s">
        <v>62</v>
      </c>
      <c r="F19" s="124">
        <v>10</v>
      </c>
      <c r="G19" s="14" t="s">
        <v>6</v>
      </c>
      <c r="I19" s="54" t="s">
        <v>18</v>
      </c>
      <c r="J19" s="30">
        <v>4</v>
      </c>
      <c r="K19" s="39">
        <v>2</v>
      </c>
      <c r="L19" s="35">
        <v>4</v>
      </c>
      <c r="M19" s="41">
        <v>9</v>
      </c>
      <c r="N19" s="35">
        <v>5</v>
      </c>
      <c r="O19" s="35">
        <v>7</v>
      </c>
      <c r="AB19" s="17">
        <v>3</v>
      </c>
      <c r="AC19" s="17">
        <v>1</v>
      </c>
      <c r="AD19" s="17">
        <v>2</v>
      </c>
      <c r="AE19" s="17">
        <f>J19+L19+N19</f>
        <v>13</v>
      </c>
      <c r="AF19" s="19">
        <f t="shared" si="0"/>
        <v>4.333333333333333</v>
      </c>
      <c r="AG19" s="17">
        <f>K19+M19+O19</f>
        <v>18</v>
      </c>
      <c r="AH19" s="17">
        <f t="shared" si="1"/>
        <v>6</v>
      </c>
      <c r="AI19" s="17">
        <f t="shared" si="2"/>
        <v>-5</v>
      </c>
    </row>
    <row r="20" spans="1:35" x14ac:dyDescent="0.25">
      <c r="A20" s="1" t="s">
        <v>71</v>
      </c>
      <c r="B20" s="14">
        <v>13</v>
      </c>
      <c r="C20" s="124" t="s">
        <v>26</v>
      </c>
      <c r="D20" s="124">
        <v>5</v>
      </c>
      <c r="E20" s="14" t="s">
        <v>13</v>
      </c>
      <c r="F20" s="14">
        <v>4</v>
      </c>
      <c r="G20" s="14" t="s">
        <v>8</v>
      </c>
      <c r="I20" s="54" t="s">
        <v>107</v>
      </c>
      <c r="J20" s="35">
        <v>6</v>
      </c>
      <c r="K20" s="41">
        <v>9</v>
      </c>
      <c r="L20" s="30">
        <v>3</v>
      </c>
      <c r="M20" s="39">
        <v>1</v>
      </c>
      <c r="N20" s="35">
        <v>3</v>
      </c>
      <c r="O20" s="35">
        <v>10</v>
      </c>
      <c r="AB20" s="17">
        <v>3</v>
      </c>
      <c r="AC20" s="17">
        <v>1</v>
      </c>
      <c r="AD20" s="17">
        <v>2</v>
      </c>
      <c r="AE20" s="17">
        <f>J20+L20+N20</f>
        <v>12</v>
      </c>
      <c r="AF20" s="17">
        <f t="shared" si="0"/>
        <v>4</v>
      </c>
      <c r="AG20" s="17">
        <f>K20+M20+O20</f>
        <v>20</v>
      </c>
      <c r="AH20" s="19">
        <f t="shared" si="1"/>
        <v>6.666666666666667</v>
      </c>
      <c r="AI20" s="17">
        <f t="shared" si="2"/>
        <v>-8</v>
      </c>
    </row>
    <row r="21" spans="1:35" x14ac:dyDescent="0.25">
      <c r="A21" s="1" t="s">
        <v>72</v>
      </c>
      <c r="B21" s="14">
        <v>14</v>
      </c>
      <c r="C21" s="14" t="s">
        <v>63</v>
      </c>
      <c r="D21" s="14">
        <v>1</v>
      </c>
      <c r="E21" s="124" t="s">
        <v>9</v>
      </c>
      <c r="F21" s="124">
        <v>11</v>
      </c>
      <c r="G21" s="14" t="s">
        <v>1</v>
      </c>
      <c r="I21" s="54" t="s">
        <v>252</v>
      </c>
      <c r="J21" s="35">
        <v>5</v>
      </c>
      <c r="K21" s="41">
        <v>10</v>
      </c>
      <c r="L21" s="32" t="s">
        <v>242</v>
      </c>
      <c r="M21" s="55"/>
      <c r="N21" s="35">
        <v>1</v>
      </c>
      <c r="O21" s="35">
        <v>4</v>
      </c>
      <c r="AB21" s="17">
        <v>2</v>
      </c>
      <c r="AC21" s="17">
        <v>0</v>
      </c>
      <c r="AD21" s="17">
        <v>2</v>
      </c>
      <c r="AE21" s="17">
        <f>J21+N21</f>
        <v>6</v>
      </c>
      <c r="AF21" s="17">
        <f t="shared" si="0"/>
        <v>3</v>
      </c>
      <c r="AG21" s="17">
        <f>K21+O21</f>
        <v>14</v>
      </c>
      <c r="AH21" s="17">
        <f t="shared" si="1"/>
        <v>7</v>
      </c>
      <c r="AI21" s="17">
        <f t="shared" si="2"/>
        <v>-8</v>
      </c>
    </row>
    <row r="22" spans="1:35" x14ac:dyDescent="0.25">
      <c r="B22" s="14">
        <v>15</v>
      </c>
      <c r="C22" s="124" t="s">
        <v>64</v>
      </c>
      <c r="D22" s="124">
        <v>3</v>
      </c>
      <c r="E22" s="14" t="s">
        <v>10</v>
      </c>
      <c r="F22" s="14">
        <v>1</v>
      </c>
      <c r="G22" s="14" t="s">
        <v>5</v>
      </c>
      <c r="I22" s="54" t="s">
        <v>439</v>
      </c>
      <c r="J22" s="59">
        <v>0</v>
      </c>
      <c r="K22" s="63">
        <v>0</v>
      </c>
      <c r="L22" s="35">
        <v>9</v>
      </c>
      <c r="M22" s="35">
        <v>12</v>
      </c>
      <c r="AB22" s="17">
        <v>2</v>
      </c>
      <c r="AC22" s="17">
        <v>0</v>
      </c>
      <c r="AD22" s="17">
        <v>2</v>
      </c>
      <c r="AE22" s="17">
        <f>J22+L22</f>
        <v>9</v>
      </c>
      <c r="AF22" s="17">
        <f t="shared" si="0"/>
        <v>4.5</v>
      </c>
      <c r="AG22" s="17">
        <f>K22+M22</f>
        <v>12</v>
      </c>
      <c r="AH22" s="17">
        <f t="shared" si="1"/>
        <v>6</v>
      </c>
      <c r="AI22" s="17">
        <f t="shared" si="2"/>
        <v>-3</v>
      </c>
    </row>
    <row r="23" spans="1:35" x14ac:dyDescent="0.25">
      <c r="B23" s="14">
        <v>16</v>
      </c>
      <c r="C23" s="124" t="s">
        <v>68</v>
      </c>
      <c r="D23" s="124">
        <v>12</v>
      </c>
      <c r="E23" s="14" t="s">
        <v>439</v>
      </c>
      <c r="F23" s="14">
        <v>9</v>
      </c>
      <c r="G23" s="14" t="s">
        <v>6</v>
      </c>
      <c r="I23" s="54" t="s">
        <v>105</v>
      </c>
      <c r="J23" s="35">
        <v>7</v>
      </c>
      <c r="K23" s="41">
        <v>16</v>
      </c>
      <c r="L23" s="35">
        <v>1</v>
      </c>
      <c r="M23" s="35">
        <v>11</v>
      </c>
      <c r="AB23" s="17">
        <v>2</v>
      </c>
      <c r="AC23" s="17">
        <v>0</v>
      </c>
      <c r="AD23" s="17">
        <v>2</v>
      </c>
      <c r="AE23" s="17">
        <f>J23+L23</f>
        <v>8</v>
      </c>
      <c r="AF23" s="17">
        <f t="shared" si="0"/>
        <v>4</v>
      </c>
      <c r="AG23" s="17">
        <f>K23+M23</f>
        <v>27</v>
      </c>
      <c r="AH23" s="17">
        <f t="shared" si="1"/>
        <v>13.5</v>
      </c>
      <c r="AI23" s="17">
        <f t="shared" si="2"/>
        <v>-19</v>
      </c>
    </row>
    <row r="24" spans="1:35" x14ac:dyDescent="0.25">
      <c r="B24" s="14">
        <v>17</v>
      </c>
      <c r="C24" s="14" t="s">
        <v>17</v>
      </c>
      <c r="D24" s="14">
        <v>4</v>
      </c>
      <c r="E24" s="124" t="s">
        <v>11</v>
      </c>
      <c r="F24" s="124">
        <v>18</v>
      </c>
      <c r="G24" s="14" t="s">
        <v>8</v>
      </c>
      <c r="I24" s="54" t="s">
        <v>102</v>
      </c>
      <c r="J24" s="35">
        <v>0</v>
      </c>
      <c r="K24" s="41">
        <v>3</v>
      </c>
      <c r="L24" s="35">
        <v>7</v>
      </c>
      <c r="M24" s="35">
        <v>10</v>
      </c>
      <c r="AB24" s="17">
        <v>2</v>
      </c>
      <c r="AC24" s="17">
        <v>0</v>
      </c>
      <c r="AD24" s="17">
        <v>2</v>
      </c>
      <c r="AE24" s="17">
        <f>J24+L24</f>
        <v>7</v>
      </c>
      <c r="AF24" s="17">
        <f t="shared" si="0"/>
        <v>3.5</v>
      </c>
      <c r="AG24" s="17">
        <f>K24+M24</f>
        <v>13</v>
      </c>
      <c r="AH24" s="17">
        <f t="shared" si="1"/>
        <v>6.5</v>
      </c>
      <c r="AI24" s="17">
        <f t="shared" si="2"/>
        <v>-6</v>
      </c>
    </row>
    <row r="25" spans="1:35" x14ac:dyDescent="0.25">
      <c r="B25" s="14">
        <v>18</v>
      </c>
      <c r="C25" s="14" t="s">
        <v>18</v>
      </c>
      <c r="D25" s="14">
        <v>4</v>
      </c>
      <c r="E25" s="124" t="s">
        <v>19</v>
      </c>
      <c r="F25" s="124">
        <v>9</v>
      </c>
      <c r="G25" s="14" t="s">
        <v>5</v>
      </c>
      <c r="I25" s="54" t="s">
        <v>103</v>
      </c>
      <c r="J25" s="35">
        <v>0</v>
      </c>
      <c r="K25" s="41">
        <v>13</v>
      </c>
      <c r="L25" s="35">
        <v>4</v>
      </c>
      <c r="M25" s="35">
        <v>5</v>
      </c>
      <c r="AB25" s="17">
        <v>2</v>
      </c>
      <c r="AC25" s="17">
        <v>0</v>
      </c>
      <c r="AD25" s="17">
        <v>2</v>
      </c>
      <c r="AE25" s="17">
        <f>J25+L25</f>
        <v>4</v>
      </c>
      <c r="AF25" s="17">
        <f t="shared" si="0"/>
        <v>2</v>
      </c>
      <c r="AG25" s="17">
        <f>K25+M25</f>
        <v>18</v>
      </c>
      <c r="AH25" s="17">
        <f t="shared" si="1"/>
        <v>9</v>
      </c>
      <c r="AI25" s="17">
        <f t="shared" si="2"/>
        <v>-14</v>
      </c>
    </row>
    <row r="26" spans="1:35" x14ac:dyDescent="0.25">
      <c r="B26" s="14">
        <v>19</v>
      </c>
      <c r="C26" s="14" t="s">
        <v>67</v>
      </c>
      <c r="D26" s="14">
        <v>3</v>
      </c>
      <c r="E26" s="124" t="s">
        <v>24</v>
      </c>
      <c r="F26" s="124">
        <v>4</v>
      </c>
      <c r="G26" s="14" t="s">
        <v>1</v>
      </c>
      <c r="I26" s="54" t="s">
        <v>109</v>
      </c>
      <c r="J26" s="35">
        <v>2</v>
      </c>
      <c r="K26" s="41">
        <v>4</v>
      </c>
      <c r="L26" s="35">
        <v>1</v>
      </c>
      <c r="M26" s="35">
        <v>3</v>
      </c>
      <c r="AB26" s="17">
        <v>2</v>
      </c>
      <c r="AC26" s="17">
        <v>0</v>
      </c>
      <c r="AD26" s="17">
        <v>2</v>
      </c>
      <c r="AE26" s="17">
        <f>J26+L26</f>
        <v>3</v>
      </c>
      <c r="AF26" s="17">
        <f t="shared" si="0"/>
        <v>1.5</v>
      </c>
      <c r="AG26" s="17">
        <f>K26+M26</f>
        <v>7</v>
      </c>
      <c r="AH26" s="17">
        <f t="shared" si="1"/>
        <v>3.5</v>
      </c>
      <c r="AI26" s="17">
        <f t="shared" si="2"/>
        <v>-4</v>
      </c>
    </row>
    <row r="27" spans="1:35" x14ac:dyDescent="0.25">
      <c r="B27" s="14">
        <v>20</v>
      </c>
      <c r="C27" s="14" t="s">
        <v>16</v>
      </c>
      <c r="D27" s="14">
        <v>4</v>
      </c>
      <c r="E27" s="124" t="s">
        <v>23</v>
      </c>
      <c r="F27" s="124">
        <v>5</v>
      </c>
      <c r="G27" s="14" t="s">
        <v>5</v>
      </c>
      <c r="AD27" s="17"/>
    </row>
    <row r="28" spans="1:35" x14ac:dyDescent="0.25">
      <c r="B28" s="14">
        <v>21</v>
      </c>
      <c r="C28" s="14" t="s">
        <v>42</v>
      </c>
      <c r="D28" s="14">
        <v>1</v>
      </c>
      <c r="E28" s="124" t="s">
        <v>65</v>
      </c>
      <c r="F28" s="124">
        <v>5</v>
      </c>
      <c r="G28" s="14" t="s">
        <v>6</v>
      </c>
    </row>
    <row r="29" spans="1:35" ht="18.75" x14ac:dyDescent="0.3">
      <c r="A29" s="3"/>
      <c r="J29" s="61"/>
    </row>
    <row r="30" spans="1:35" x14ac:dyDescent="0.25">
      <c r="A30" s="2"/>
    </row>
    <row r="31" spans="1:35" x14ac:dyDescent="0.25">
      <c r="A31" s="3" t="s">
        <v>32</v>
      </c>
      <c r="B31" s="15" t="s">
        <v>3</v>
      </c>
      <c r="C31" s="15" t="s">
        <v>99</v>
      </c>
      <c r="D31" s="15"/>
      <c r="E31" s="15" t="s">
        <v>98</v>
      </c>
      <c r="F31" s="15"/>
      <c r="G31" s="15" t="s">
        <v>4</v>
      </c>
    </row>
    <row r="32" spans="1:35" x14ac:dyDescent="0.25">
      <c r="A32" s="2" t="s">
        <v>73</v>
      </c>
      <c r="B32" s="14">
        <v>22</v>
      </c>
      <c r="C32" s="14" t="s">
        <v>328</v>
      </c>
      <c r="D32" s="14">
        <v>1</v>
      </c>
      <c r="E32" s="124" t="s">
        <v>26</v>
      </c>
      <c r="F32" s="124">
        <v>4</v>
      </c>
      <c r="G32" s="14" t="s">
        <v>1</v>
      </c>
    </row>
    <row r="33" spans="1:7" x14ac:dyDescent="0.25">
      <c r="A33" s="1" t="s">
        <v>31</v>
      </c>
      <c r="B33" s="14">
        <v>23</v>
      </c>
      <c r="C33" s="124" t="s">
        <v>9</v>
      </c>
      <c r="D33" s="124">
        <v>14</v>
      </c>
      <c r="E33" s="14" t="s">
        <v>64</v>
      </c>
      <c r="F33" s="14">
        <v>3</v>
      </c>
      <c r="G33" s="14" t="s">
        <v>8</v>
      </c>
    </row>
    <row r="34" spans="1:7" x14ac:dyDescent="0.25">
      <c r="A34" s="1" t="s">
        <v>74</v>
      </c>
      <c r="B34" s="14">
        <v>24</v>
      </c>
      <c r="C34" s="14" t="s">
        <v>68</v>
      </c>
      <c r="D34" s="14">
        <v>1</v>
      </c>
      <c r="E34" s="124" t="s">
        <v>17</v>
      </c>
      <c r="F34" s="124">
        <v>10</v>
      </c>
      <c r="G34" s="14" t="s">
        <v>6</v>
      </c>
    </row>
    <row r="35" spans="1:7" x14ac:dyDescent="0.25">
      <c r="B35" s="14">
        <v>25</v>
      </c>
      <c r="C35" s="14" t="s">
        <v>18</v>
      </c>
      <c r="D35" s="14">
        <v>5</v>
      </c>
      <c r="E35" s="124" t="s">
        <v>67</v>
      </c>
      <c r="F35" s="124">
        <v>7</v>
      </c>
      <c r="G35" s="14" t="s">
        <v>5</v>
      </c>
    </row>
    <row r="36" spans="1:7" x14ac:dyDescent="0.25">
      <c r="B36" s="14">
        <v>26</v>
      </c>
      <c r="C36" s="14" t="s">
        <v>16</v>
      </c>
      <c r="D36" s="14">
        <v>4</v>
      </c>
      <c r="E36" s="124" t="s">
        <v>42</v>
      </c>
      <c r="F36" s="124">
        <v>5</v>
      </c>
      <c r="G36" s="14" t="s">
        <v>1</v>
      </c>
    </row>
    <row r="37" spans="1:7" x14ac:dyDescent="0.25">
      <c r="B37" s="14">
        <v>27</v>
      </c>
      <c r="C37" s="124" t="s">
        <v>15</v>
      </c>
      <c r="D37" s="124">
        <v>7</v>
      </c>
      <c r="E37" s="14" t="s">
        <v>11</v>
      </c>
      <c r="F37" s="14">
        <v>4</v>
      </c>
      <c r="G37" s="14" t="s">
        <v>6</v>
      </c>
    </row>
    <row r="38" spans="1:7" x14ac:dyDescent="0.25">
      <c r="B38" s="14">
        <v>28</v>
      </c>
      <c r="C38" s="124" t="s">
        <v>19</v>
      </c>
      <c r="D38" s="124">
        <v>3</v>
      </c>
      <c r="E38" s="14" t="s">
        <v>24</v>
      </c>
      <c r="F38" s="14">
        <v>1</v>
      </c>
      <c r="G38" s="14" t="s">
        <v>5</v>
      </c>
    </row>
    <row r="39" spans="1:7" x14ac:dyDescent="0.25">
      <c r="B39" s="14">
        <v>29</v>
      </c>
      <c r="C39" s="14" t="s">
        <v>23</v>
      </c>
      <c r="D39" s="14">
        <v>5</v>
      </c>
      <c r="E39" s="124" t="s">
        <v>65</v>
      </c>
      <c r="F39" s="124">
        <v>10</v>
      </c>
      <c r="G39" s="14" t="s">
        <v>8</v>
      </c>
    </row>
    <row r="42" spans="1:7" x14ac:dyDescent="0.25">
      <c r="A42" s="3" t="s">
        <v>34</v>
      </c>
      <c r="B42" s="15" t="s">
        <v>3</v>
      </c>
      <c r="C42" s="15" t="s">
        <v>99</v>
      </c>
      <c r="D42" s="15"/>
      <c r="E42" s="15" t="s">
        <v>98</v>
      </c>
      <c r="F42" s="15"/>
      <c r="G42" s="15" t="s">
        <v>4</v>
      </c>
    </row>
    <row r="43" spans="1:7" x14ac:dyDescent="0.25">
      <c r="A43" s="1" t="s">
        <v>31</v>
      </c>
      <c r="B43" s="14">
        <v>30</v>
      </c>
      <c r="C43" s="14" t="s">
        <v>62</v>
      </c>
      <c r="D43" s="14">
        <v>3</v>
      </c>
      <c r="E43" s="124" t="s">
        <v>26</v>
      </c>
      <c r="F43" s="124">
        <v>13</v>
      </c>
      <c r="G43" s="14" t="s">
        <v>1</v>
      </c>
    </row>
    <row r="44" spans="1:7" x14ac:dyDescent="0.25">
      <c r="A44" s="1" t="s">
        <v>39</v>
      </c>
      <c r="B44" s="14">
        <v>31</v>
      </c>
      <c r="C44" s="124" t="s">
        <v>17</v>
      </c>
      <c r="D44" s="124">
        <v>7</v>
      </c>
      <c r="E44" s="14" t="s">
        <v>67</v>
      </c>
      <c r="F44" s="14">
        <v>4</v>
      </c>
      <c r="G44" s="14" t="s">
        <v>8</v>
      </c>
    </row>
    <row r="45" spans="1:7" x14ac:dyDescent="0.25">
      <c r="A45" s="1" t="s">
        <v>43</v>
      </c>
      <c r="B45" s="14">
        <v>32</v>
      </c>
      <c r="C45" s="14" t="s">
        <v>42</v>
      </c>
      <c r="D45" s="14">
        <v>5</v>
      </c>
      <c r="E45" s="124" t="s">
        <v>11</v>
      </c>
      <c r="F45" s="124">
        <v>6</v>
      </c>
      <c r="G45" s="14" t="s">
        <v>6</v>
      </c>
    </row>
    <row r="46" spans="1:7" x14ac:dyDescent="0.25">
      <c r="A46" s="3"/>
      <c r="B46" s="14">
        <v>33</v>
      </c>
      <c r="C46" s="124" t="s">
        <v>24</v>
      </c>
      <c r="D46" s="124">
        <v>7</v>
      </c>
      <c r="E46" s="14" t="s">
        <v>23</v>
      </c>
      <c r="F46" s="14">
        <v>1</v>
      </c>
      <c r="G46" s="14" t="s">
        <v>5</v>
      </c>
    </row>
    <row r="47" spans="1:7" x14ac:dyDescent="0.25">
      <c r="A47" s="4"/>
      <c r="B47" s="14">
        <v>34</v>
      </c>
      <c r="C47" s="14" t="s">
        <v>15</v>
      </c>
      <c r="D47" s="14">
        <v>2</v>
      </c>
      <c r="E47" s="124" t="s">
        <v>19</v>
      </c>
      <c r="F47" s="124">
        <v>5</v>
      </c>
      <c r="G47" s="14" t="s">
        <v>5</v>
      </c>
    </row>
    <row r="50" spans="1:7" x14ac:dyDescent="0.25">
      <c r="A50" s="3" t="s">
        <v>35</v>
      </c>
      <c r="B50" s="15" t="s">
        <v>3</v>
      </c>
      <c r="C50" s="15" t="s">
        <v>99</v>
      </c>
      <c r="D50" s="15"/>
      <c r="E50" s="15" t="s">
        <v>98</v>
      </c>
      <c r="F50" s="15"/>
      <c r="G50" s="15" t="s">
        <v>4</v>
      </c>
    </row>
    <row r="51" spans="1:7" x14ac:dyDescent="0.25">
      <c r="A51" s="2" t="s">
        <v>75</v>
      </c>
      <c r="B51" s="14">
        <v>35</v>
      </c>
      <c r="C51" s="14" t="s">
        <v>9</v>
      </c>
      <c r="D51" s="14">
        <v>5</v>
      </c>
      <c r="E51" s="124" t="s">
        <v>26</v>
      </c>
      <c r="F51" s="124">
        <v>6</v>
      </c>
      <c r="G51" s="14" t="s">
        <v>8</v>
      </c>
    </row>
    <row r="52" spans="1:7" x14ac:dyDescent="0.25">
      <c r="A52" s="3"/>
      <c r="B52" s="14">
        <v>36</v>
      </c>
      <c r="C52" s="14" t="s">
        <v>17</v>
      </c>
      <c r="D52" s="14">
        <v>0</v>
      </c>
      <c r="E52" s="124" t="s">
        <v>11</v>
      </c>
      <c r="F52" s="124">
        <v>10</v>
      </c>
      <c r="G52" s="14" t="s">
        <v>6</v>
      </c>
    </row>
    <row r="53" spans="1:7" x14ac:dyDescent="0.25">
      <c r="B53" s="14">
        <v>37</v>
      </c>
      <c r="C53" s="14" t="s">
        <v>24</v>
      </c>
      <c r="D53" s="14">
        <v>2</v>
      </c>
      <c r="E53" s="124" t="s">
        <v>15</v>
      </c>
      <c r="F53" s="124">
        <v>8</v>
      </c>
      <c r="G53" s="14" t="s">
        <v>5</v>
      </c>
    </row>
    <row r="54" spans="1:7" x14ac:dyDescent="0.25">
      <c r="B54" s="14">
        <v>38</v>
      </c>
      <c r="C54" s="126" t="s">
        <v>19</v>
      </c>
      <c r="D54" s="126">
        <v>0</v>
      </c>
      <c r="E54" s="126" t="s">
        <v>65</v>
      </c>
      <c r="F54" s="126">
        <v>0</v>
      </c>
      <c r="G54" s="14" t="s">
        <v>5</v>
      </c>
    </row>
    <row r="57" spans="1:7" x14ac:dyDescent="0.25">
      <c r="A57" s="3" t="s">
        <v>37</v>
      </c>
      <c r="B57" s="15" t="s">
        <v>3</v>
      </c>
      <c r="C57" s="15" t="s">
        <v>99</v>
      </c>
      <c r="D57" s="15"/>
      <c r="E57" s="15" t="s">
        <v>98</v>
      </c>
      <c r="F57" s="15"/>
      <c r="G57" s="15" t="s">
        <v>4</v>
      </c>
    </row>
    <row r="58" spans="1:7" x14ac:dyDescent="0.25">
      <c r="A58" s="1" t="s">
        <v>31</v>
      </c>
      <c r="B58" s="14">
        <v>39</v>
      </c>
      <c r="C58" s="124" t="s">
        <v>65</v>
      </c>
      <c r="D58" s="124">
        <v>17</v>
      </c>
      <c r="E58" s="14" t="s">
        <v>15</v>
      </c>
      <c r="F58" s="14">
        <v>0</v>
      </c>
      <c r="G58" s="14" t="s">
        <v>5</v>
      </c>
    </row>
    <row r="59" spans="1:7" x14ac:dyDescent="0.25">
      <c r="A59" s="1" t="s">
        <v>76</v>
      </c>
      <c r="B59" s="14">
        <v>40</v>
      </c>
      <c r="C59" s="124" t="s">
        <v>26</v>
      </c>
      <c r="D59" s="124">
        <v>10</v>
      </c>
      <c r="E59" s="14" t="s">
        <v>11</v>
      </c>
      <c r="F59" s="14">
        <v>8</v>
      </c>
      <c r="G59" s="14" t="s">
        <v>6</v>
      </c>
    </row>
    <row r="62" spans="1:7" x14ac:dyDescent="0.25">
      <c r="A62" s="3" t="s">
        <v>41</v>
      </c>
      <c r="B62" s="15" t="s">
        <v>3</v>
      </c>
      <c r="C62" s="15" t="s">
        <v>99</v>
      </c>
      <c r="D62" s="15"/>
      <c r="E62" s="15" t="s">
        <v>98</v>
      </c>
      <c r="F62" s="15"/>
      <c r="G62" s="15" t="s">
        <v>4</v>
      </c>
    </row>
    <row r="63" spans="1:7" x14ac:dyDescent="0.25">
      <c r="A63" s="1" t="s">
        <v>31</v>
      </c>
      <c r="B63" s="14">
        <v>41</v>
      </c>
      <c r="C63" s="124" t="s">
        <v>19</v>
      </c>
      <c r="D63" s="124">
        <v>3</v>
      </c>
      <c r="E63" s="14" t="s">
        <v>65</v>
      </c>
      <c r="F63" s="14">
        <v>1</v>
      </c>
      <c r="G63" s="14" t="s">
        <v>5</v>
      </c>
    </row>
    <row r="64" spans="1:7" x14ac:dyDescent="0.25">
      <c r="A64" s="1" t="s">
        <v>40</v>
      </c>
    </row>
    <row r="66" spans="1:19" x14ac:dyDescent="0.25">
      <c r="A66" s="3" t="s">
        <v>77</v>
      </c>
      <c r="B66" s="15" t="s">
        <v>3</v>
      </c>
      <c r="C66" s="15" t="s">
        <v>99</v>
      </c>
      <c r="D66" s="15"/>
      <c r="E66" s="15" t="s">
        <v>98</v>
      </c>
      <c r="F66" s="15"/>
      <c r="G66" s="15" t="s">
        <v>4</v>
      </c>
    </row>
    <row r="67" spans="1:19" x14ac:dyDescent="0.25">
      <c r="A67" s="1" t="s">
        <v>31</v>
      </c>
      <c r="B67" s="14">
        <v>42</v>
      </c>
      <c r="C67" s="14" t="s">
        <v>79</v>
      </c>
      <c r="D67" s="14">
        <v>0</v>
      </c>
      <c r="E67" s="124" t="s">
        <v>19</v>
      </c>
      <c r="F67" s="124">
        <v>2</v>
      </c>
      <c r="G67" s="14" t="s">
        <v>5</v>
      </c>
    </row>
    <row r="68" spans="1:19" x14ac:dyDescent="0.25">
      <c r="A68" s="1" t="s">
        <v>43</v>
      </c>
    </row>
    <row r="73" spans="1:19" x14ac:dyDescent="0.25">
      <c r="A73" s="3" t="s">
        <v>78</v>
      </c>
      <c r="B73" s="15" t="s">
        <v>3</v>
      </c>
      <c r="C73" s="15" t="s">
        <v>99</v>
      </c>
      <c r="D73" s="15"/>
      <c r="E73" s="15" t="s">
        <v>98</v>
      </c>
      <c r="F73" s="15"/>
      <c r="G73" s="15" t="s">
        <v>4</v>
      </c>
    </row>
    <row r="74" spans="1:19" x14ac:dyDescent="0.25">
      <c r="B74" s="14">
        <v>43</v>
      </c>
      <c r="C74" s="14" t="s">
        <v>65</v>
      </c>
      <c r="D74" s="14">
        <v>1</v>
      </c>
      <c r="E74" s="124" t="s">
        <v>80</v>
      </c>
      <c r="F74" s="124">
        <v>5</v>
      </c>
      <c r="G74" s="14" t="s">
        <v>5</v>
      </c>
    </row>
    <row r="76" spans="1:19" ht="18.75" x14ac:dyDescent="0.3">
      <c r="B76" s="26" t="s">
        <v>204</v>
      </c>
    </row>
    <row r="78" spans="1:19" ht="18.75" x14ac:dyDescent="0.3">
      <c r="C78" s="127"/>
      <c r="D78" s="17"/>
      <c r="E78" s="17"/>
      <c r="F78" s="17"/>
      <c r="G78" s="17"/>
      <c r="H78" s="17"/>
      <c r="I78" s="17"/>
      <c r="L78" s="1"/>
      <c r="M78" s="1"/>
      <c r="N78" s="1"/>
      <c r="O78" s="1"/>
      <c r="P78" s="1"/>
      <c r="Q78" s="1"/>
      <c r="R78" s="1"/>
      <c r="S78" s="1"/>
    </row>
  </sheetData>
  <phoneticPr fontId="2" type="noConversion"/>
  <pageMargins left="0.7" right="0.7" top="0.75" bottom="0.75" header="0.3" footer="0.3"/>
  <pageSetup orientation="portrait" horizontalDpi="4294967292" verticalDpi="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6DFF-0EED-48C1-8282-0CE86C9AA8DA}">
  <dimension ref="A1:AJ67"/>
  <sheetViews>
    <sheetView showGridLines="0" topLeftCell="A22" zoomScaleNormal="100" workbookViewId="0">
      <selection activeCell="A2" sqref="A2"/>
    </sheetView>
  </sheetViews>
  <sheetFormatPr defaultColWidth="8.85546875" defaultRowHeight="15" x14ac:dyDescent="0.25"/>
  <cols>
    <col min="1" max="1" width="10.5703125" style="1" customWidth="1"/>
    <col min="2" max="2" width="8.85546875" style="1"/>
    <col min="3" max="3" width="27.85546875" style="1" customWidth="1"/>
    <col min="4" max="4" width="4.28515625" style="1" customWidth="1"/>
    <col min="5" max="5" width="27" style="1" customWidth="1"/>
    <col min="6" max="6" width="4.5703125" style="1" customWidth="1"/>
    <col min="7" max="7" width="13" style="1" customWidth="1"/>
    <col min="8" max="8" width="4.85546875" style="1" customWidth="1"/>
    <col min="9" max="9" width="21.28515625" style="1" customWidth="1"/>
    <col min="10" max="12" width="3.7109375" style="1" customWidth="1"/>
    <col min="13" max="13" width="3.7109375" style="22" customWidth="1"/>
    <col min="14" max="27" width="3.7109375" style="1" customWidth="1"/>
    <col min="28" max="28" width="7.140625" style="1" bestFit="1" customWidth="1"/>
    <col min="29" max="29" width="5.28515625" style="1" bestFit="1" customWidth="1"/>
    <col min="30" max="30" width="4.7109375" style="1" bestFit="1" customWidth="1"/>
    <col min="31" max="31" width="4.140625" style="1" customWidth="1"/>
    <col min="32" max="32" width="6.85546875" style="1" bestFit="1" customWidth="1"/>
    <col min="33" max="33" width="4.5703125" style="1" customWidth="1"/>
    <col min="34" max="34" width="7.140625" style="1" bestFit="1" customWidth="1"/>
    <col min="35" max="35" width="8.140625" style="1" bestFit="1" customWidth="1"/>
    <col min="36" max="16384" width="8.85546875" style="1"/>
  </cols>
  <sheetData>
    <row r="1" spans="1:35" ht="15" hidden="1" customHeight="1" x14ac:dyDescent="0.25">
      <c r="A1" s="11"/>
    </row>
    <row r="3" spans="1:35" ht="18.75" x14ac:dyDescent="0.3">
      <c r="D3" s="10" t="s">
        <v>492</v>
      </c>
    </row>
    <row r="5" spans="1:35" x14ac:dyDescent="0.25">
      <c r="A5" s="3" t="s">
        <v>28</v>
      </c>
      <c r="B5" s="15" t="s">
        <v>3</v>
      </c>
      <c r="C5" s="15" t="s">
        <v>99</v>
      </c>
      <c r="D5" s="15"/>
      <c r="E5" s="15" t="s">
        <v>98</v>
      </c>
      <c r="F5" s="15"/>
      <c r="G5" s="15" t="s">
        <v>4</v>
      </c>
      <c r="AB5" s="3" t="s">
        <v>244</v>
      </c>
      <c r="AC5" s="18" t="s">
        <v>115</v>
      </c>
      <c r="AD5" s="18" t="s">
        <v>112</v>
      </c>
      <c r="AE5" s="18" t="s">
        <v>113</v>
      </c>
      <c r="AF5" s="20" t="s">
        <v>117</v>
      </c>
      <c r="AG5" s="18" t="s">
        <v>114</v>
      </c>
      <c r="AH5" s="20" t="s">
        <v>116</v>
      </c>
      <c r="AI5" s="18" t="s">
        <v>118</v>
      </c>
    </row>
    <row r="6" spans="1:35" x14ac:dyDescent="0.25">
      <c r="A6" s="2" t="s">
        <v>27</v>
      </c>
      <c r="B6" s="14">
        <v>1</v>
      </c>
      <c r="C6" s="124" t="s">
        <v>9</v>
      </c>
      <c r="D6" s="124">
        <v>7</v>
      </c>
      <c r="E6" s="14" t="s">
        <v>17</v>
      </c>
      <c r="F6" s="14">
        <v>4</v>
      </c>
      <c r="G6" s="14" t="s">
        <v>1</v>
      </c>
      <c r="I6" s="54" t="s">
        <v>39</v>
      </c>
      <c r="J6" s="30">
        <v>7</v>
      </c>
      <c r="K6" s="30">
        <v>4</v>
      </c>
      <c r="L6" s="32" t="s">
        <v>242</v>
      </c>
      <c r="M6" s="55"/>
      <c r="N6" s="30">
        <v>5</v>
      </c>
      <c r="O6" s="30">
        <v>3</v>
      </c>
      <c r="P6" s="30">
        <v>7</v>
      </c>
      <c r="Q6" s="30">
        <v>6</v>
      </c>
      <c r="R6" s="30">
        <v>7</v>
      </c>
      <c r="S6" s="30">
        <v>4</v>
      </c>
      <c r="T6" s="30">
        <v>6</v>
      </c>
      <c r="U6" s="30">
        <v>1</v>
      </c>
      <c r="V6" s="32" t="s">
        <v>242</v>
      </c>
      <c r="W6" s="55"/>
      <c r="X6" s="35">
        <v>3</v>
      </c>
      <c r="Y6" s="35">
        <v>4</v>
      </c>
      <c r="Z6" s="30">
        <v>1</v>
      </c>
      <c r="AA6" s="30">
        <v>0</v>
      </c>
      <c r="AB6" s="1">
        <v>7</v>
      </c>
      <c r="AC6" s="1">
        <v>6</v>
      </c>
      <c r="AD6" s="1">
        <v>1</v>
      </c>
      <c r="AE6" s="1">
        <f>J6+N6+P6+R6+T6+X6+Z6</f>
        <v>36</v>
      </c>
      <c r="AF6" s="22">
        <f t="shared" ref="AF6:AF26" si="0">AE6/AB6</f>
        <v>5.1428571428571432</v>
      </c>
      <c r="AG6" s="1">
        <f>K6+O6+Q6+S6+U6+Y6+AA6</f>
        <v>22</v>
      </c>
      <c r="AH6" s="22">
        <f t="shared" ref="AH6:AH26" si="1">AG6/AB6</f>
        <v>3.1428571428571428</v>
      </c>
      <c r="AI6" s="1">
        <f>AE6-AG6</f>
        <v>14</v>
      </c>
    </row>
    <row r="7" spans="1:35" x14ac:dyDescent="0.25">
      <c r="A7" s="1" t="s">
        <v>29</v>
      </c>
      <c r="B7" s="14">
        <v>2</v>
      </c>
      <c r="C7" s="14" t="s">
        <v>10</v>
      </c>
      <c r="D7" s="14">
        <v>4</v>
      </c>
      <c r="E7" s="124" t="s">
        <v>18</v>
      </c>
      <c r="F7" s="124">
        <v>9</v>
      </c>
      <c r="G7" s="14" t="s">
        <v>5</v>
      </c>
      <c r="I7" s="54" t="s">
        <v>42</v>
      </c>
      <c r="J7" s="30">
        <v>6</v>
      </c>
      <c r="K7" s="30">
        <v>0</v>
      </c>
      <c r="L7" s="30">
        <v>10</v>
      </c>
      <c r="M7" s="30">
        <v>0</v>
      </c>
      <c r="N7" s="30">
        <v>2</v>
      </c>
      <c r="O7" s="30">
        <v>1</v>
      </c>
      <c r="P7" s="32" t="s">
        <v>242</v>
      </c>
      <c r="Q7" s="55"/>
      <c r="R7" s="35">
        <v>4</v>
      </c>
      <c r="S7" s="35">
        <v>7</v>
      </c>
      <c r="T7" s="30">
        <v>7</v>
      </c>
      <c r="U7" s="30">
        <v>2</v>
      </c>
      <c r="V7" s="30">
        <v>1</v>
      </c>
      <c r="W7" s="30">
        <v>0</v>
      </c>
      <c r="X7" s="30">
        <v>4</v>
      </c>
      <c r="Y7" s="30">
        <v>3</v>
      </c>
      <c r="Z7" s="35">
        <v>0</v>
      </c>
      <c r="AA7" s="35">
        <v>1</v>
      </c>
      <c r="AB7" s="1">
        <v>8</v>
      </c>
      <c r="AC7" s="1">
        <v>6</v>
      </c>
      <c r="AD7" s="1">
        <v>2</v>
      </c>
      <c r="AE7" s="1">
        <f>J7+L7+N7+R7+T7+V7+X7+Z7</f>
        <v>34</v>
      </c>
      <c r="AF7" s="22">
        <f t="shared" si="0"/>
        <v>4.25</v>
      </c>
      <c r="AG7" s="1">
        <f>K7+M7+O7+S7+U7+W7+Y7+AA7</f>
        <v>14</v>
      </c>
      <c r="AH7" s="22">
        <f t="shared" si="1"/>
        <v>1.75</v>
      </c>
      <c r="AI7" s="1">
        <f t="shared" ref="AI7:AI26" si="2">AE7-AG7</f>
        <v>20</v>
      </c>
    </row>
    <row r="8" spans="1:35" x14ac:dyDescent="0.25">
      <c r="A8" s="1" t="s">
        <v>43</v>
      </c>
      <c r="B8" s="14">
        <v>3</v>
      </c>
      <c r="C8" s="14" t="s">
        <v>11</v>
      </c>
      <c r="D8" s="14">
        <v>2</v>
      </c>
      <c r="E8" s="124" t="s">
        <v>19</v>
      </c>
      <c r="F8" s="124">
        <v>10</v>
      </c>
      <c r="G8" s="14" t="s">
        <v>8</v>
      </c>
      <c r="I8" s="54" t="s">
        <v>18</v>
      </c>
      <c r="J8" s="30">
        <v>9</v>
      </c>
      <c r="K8" s="30">
        <v>4</v>
      </c>
      <c r="L8" s="30">
        <v>9</v>
      </c>
      <c r="M8" s="30">
        <v>2</v>
      </c>
      <c r="N8" s="35">
        <v>3</v>
      </c>
      <c r="O8" s="35">
        <v>5</v>
      </c>
      <c r="P8" s="30">
        <v>12</v>
      </c>
      <c r="Q8" s="30">
        <v>1</v>
      </c>
      <c r="R8" s="30">
        <v>7</v>
      </c>
      <c r="S8" s="30">
        <v>0</v>
      </c>
      <c r="T8" s="32" t="s">
        <v>242</v>
      </c>
      <c r="U8" s="55"/>
      <c r="V8" s="35">
        <v>0</v>
      </c>
      <c r="W8" s="35">
        <v>1</v>
      </c>
      <c r="AB8" s="1">
        <v>6</v>
      </c>
      <c r="AC8" s="1">
        <v>4</v>
      </c>
      <c r="AD8" s="1">
        <v>2</v>
      </c>
      <c r="AE8" s="1">
        <f>J8+L8+N8+P8+R8+V8</f>
        <v>40</v>
      </c>
      <c r="AF8" s="22">
        <f t="shared" si="0"/>
        <v>6.666666666666667</v>
      </c>
      <c r="AG8" s="1">
        <f>K8+M8+O8+Q8+S8+W8</f>
        <v>13</v>
      </c>
      <c r="AH8" s="22">
        <f t="shared" si="1"/>
        <v>2.1666666666666665</v>
      </c>
      <c r="AI8" s="1">
        <f t="shared" si="2"/>
        <v>27</v>
      </c>
    </row>
    <row r="9" spans="1:35" x14ac:dyDescent="0.25">
      <c r="B9" s="14">
        <v>4</v>
      </c>
      <c r="C9" s="14" t="s">
        <v>12</v>
      </c>
      <c r="D9" s="14">
        <v>4</v>
      </c>
      <c r="E9" s="124" t="s">
        <v>20</v>
      </c>
      <c r="F9" s="124">
        <v>6</v>
      </c>
      <c r="G9" s="14" t="s">
        <v>6</v>
      </c>
      <c r="I9" s="54" t="s">
        <v>40</v>
      </c>
      <c r="J9" s="30">
        <v>6</v>
      </c>
      <c r="K9" s="30">
        <v>3</v>
      </c>
      <c r="L9" s="30">
        <v>10</v>
      </c>
      <c r="M9" s="30">
        <v>5</v>
      </c>
      <c r="N9" s="30">
        <v>17</v>
      </c>
      <c r="O9" s="30">
        <v>4</v>
      </c>
      <c r="P9" s="35">
        <v>6</v>
      </c>
      <c r="Q9" s="35">
        <v>7</v>
      </c>
      <c r="R9" s="30">
        <v>7</v>
      </c>
      <c r="S9" s="30">
        <v>4</v>
      </c>
      <c r="T9" s="35">
        <v>2</v>
      </c>
      <c r="U9" s="35">
        <v>7</v>
      </c>
      <c r="AB9" s="1">
        <v>6</v>
      </c>
      <c r="AC9" s="1">
        <v>4</v>
      </c>
      <c r="AD9" s="1">
        <v>2</v>
      </c>
      <c r="AE9" s="1">
        <f>J10+L10+N10+P10+T10</f>
        <v>15</v>
      </c>
      <c r="AF9" s="1">
        <f t="shared" si="0"/>
        <v>2.5</v>
      </c>
      <c r="AG9" s="1">
        <f>K9+M9+O9+Q9+S9+U9</f>
        <v>30</v>
      </c>
      <c r="AH9" s="1">
        <f t="shared" si="1"/>
        <v>5</v>
      </c>
      <c r="AI9" s="1">
        <f t="shared" si="2"/>
        <v>-15</v>
      </c>
    </row>
    <row r="10" spans="1:35" x14ac:dyDescent="0.25">
      <c r="B10" s="14">
        <v>5</v>
      </c>
      <c r="C10" s="124" t="s">
        <v>13</v>
      </c>
      <c r="D10" s="124">
        <v>4</v>
      </c>
      <c r="E10" s="14" t="s">
        <v>328</v>
      </c>
      <c r="F10" s="14">
        <v>2</v>
      </c>
      <c r="G10" s="14" t="s">
        <v>7</v>
      </c>
      <c r="I10" s="54" t="s">
        <v>38</v>
      </c>
      <c r="J10" s="35">
        <v>2</v>
      </c>
      <c r="K10" s="35">
        <v>10</v>
      </c>
      <c r="L10" s="30">
        <v>4</v>
      </c>
      <c r="M10" s="30">
        <v>0</v>
      </c>
      <c r="N10" s="30">
        <v>1</v>
      </c>
      <c r="O10" s="30">
        <v>0</v>
      </c>
      <c r="P10" s="30">
        <v>7</v>
      </c>
      <c r="Q10" s="30">
        <v>5</v>
      </c>
      <c r="R10" s="32" t="s">
        <v>242</v>
      </c>
      <c r="S10" s="55"/>
      <c r="T10" s="35">
        <v>1</v>
      </c>
      <c r="U10" s="35">
        <v>6</v>
      </c>
      <c r="AB10" s="1">
        <v>5</v>
      </c>
      <c r="AC10" s="1">
        <v>3</v>
      </c>
      <c r="AD10" s="1">
        <v>2</v>
      </c>
      <c r="AE10" s="1">
        <f>J10+L10+N10+P10+T10</f>
        <v>15</v>
      </c>
      <c r="AF10" s="1">
        <f t="shared" si="0"/>
        <v>3</v>
      </c>
      <c r="AG10" s="1">
        <f>K10+M10+O10+Q10+U10</f>
        <v>21</v>
      </c>
      <c r="AH10" s="1">
        <f t="shared" si="1"/>
        <v>4.2</v>
      </c>
      <c r="AI10" s="1">
        <f t="shared" si="2"/>
        <v>-6</v>
      </c>
    </row>
    <row r="11" spans="1:35" x14ac:dyDescent="0.25">
      <c r="B11" s="14">
        <v>6</v>
      </c>
      <c r="C11" s="124" t="s">
        <v>42</v>
      </c>
      <c r="D11" s="124">
        <v>6</v>
      </c>
      <c r="E11" s="14" t="s">
        <v>22</v>
      </c>
      <c r="F11" s="14">
        <v>0</v>
      </c>
      <c r="G11" s="14" t="s">
        <v>5</v>
      </c>
      <c r="I11" s="54" t="s">
        <v>76</v>
      </c>
      <c r="J11" s="30">
        <v>10</v>
      </c>
      <c r="K11" s="30">
        <v>2</v>
      </c>
      <c r="L11" s="30">
        <v>6</v>
      </c>
      <c r="M11" s="30">
        <v>1</v>
      </c>
      <c r="N11" s="35">
        <v>1</v>
      </c>
      <c r="O11" s="35">
        <v>2</v>
      </c>
      <c r="P11" s="30">
        <v>4</v>
      </c>
      <c r="Q11" s="30">
        <v>3</v>
      </c>
      <c r="R11" s="35">
        <v>4</v>
      </c>
      <c r="S11" s="35">
        <v>7</v>
      </c>
      <c r="AB11" s="1">
        <v>5</v>
      </c>
      <c r="AC11" s="1">
        <v>3</v>
      </c>
      <c r="AD11" s="1">
        <v>2</v>
      </c>
      <c r="AE11" s="1">
        <f>J11+L11+N11+P11+R11</f>
        <v>25</v>
      </c>
      <c r="AF11" s="1">
        <f t="shared" si="0"/>
        <v>5</v>
      </c>
      <c r="AG11" s="1">
        <f>K11+M11+O11+Q11+S11</f>
        <v>15</v>
      </c>
      <c r="AH11" s="1">
        <f t="shared" si="1"/>
        <v>3</v>
      </c>
      <c r="AI11" s="1">
        <f t="shared" si="2"/>
        <v>10</v>
      </c>
    </row>
    <row r="12" spans="1:35" x14ac:dyDescent="0.25">
      <c r="B12" s="14">
        <v>7</v>
      </c>
      <c r="C12" s="124" t="s">
        <v>487</v>
      </c>
      <c r="D12" s="124">
        <v>8</v>
      </c>
      <c r="E12" s="14" t="s">
        <v>23</v>
      </c>
      <c r="F12" s="14">
        <v>3</v>
      </c>
      <c r="G12" s="14" t="s">
        <v>8</v>
      </c>
      <c r="I12" s="54" t="s">
        <v>104</v>
      </c>
      <c r="J12" s="30">
        <v>6</v>
      </c>
      <c r="K12" s="30">
        <v>4</v>
      </c>
      <c r="L12" s="35">
        <v>1</v>
      </c>
      <c r="M12" s="35">
        <v>6</v>
      </c>
      <c r="N12" s="30">
        <v>12</v>
      </c>
      <c r="O12" s="30">
        <v>1</v>
      </c>
      <c r="P12" s="30">
        <v>7</v>
      </c>
      <c r="Q12" s="30">
        <v>2</v>
      </c>
      <c r="R12" s="35">
        <v>0</v>
      </c>
      <c r="S12" s="35">
        <v>7</v>
      </c>
      <c r="AB12" s="1">
        <v>5</v>
      </c>
      <c r="AC12" s="1">
        <v>3</v>
      </c>
      <c r="AD12" s="1">
        <v>2</v>
      </c>
      <c r="AE12" s="1">
        <f>J12+L12+N12+P12+R12</f>
        <v>26</v>
      </c>
      <c r="AF12" s="1">
        <f t="shared" si="0"/>
        <v>5.2</v>
      </c>
      <c r="AG12" s="1">
        <f>K12+M12+O12+Q12+S12</f>
        <v>20</v>
      </c>
      <c r="AH12" s="1">
        <f t="shared" si="1"/>
        <v>4</v>
      </c>
      <c r="AI12" s="1">
        <f t="shared" si="2"/>
        <v>6</v>
      </c>
    </row>
    <row r="13" spans="1:35" x14ac:dyDescent="0.25">
      <c r="B13" s="14">
        <v>8</v>
      </c>
      <c r="C13" s="14" t="s">
        <v>85</v>
      </c>
      <c r="D13" s="14">
        <v>1</v>
      </c>
      <c r="E13" s="124" t="s">
        <v>24</v>
      </c>
      <c r="F13" s="124">
        <v>3</v>
      </c>
      <c r="G13" s="14" t="s">
        <v>6</v>
      </c>
      <c r="I13" s="54" t="s">
        <v>252</v>
      </c>
      <c r="J13" s="35">
        <v>2</v>
      </c>
      <c r="K13" s="35">
        <v>4</v>
      </c>
      <c r="L13" s="30">
        <v>11</v>
      </c>
      <c r="M13" s="30">
        <v>1</v>
      </c>
      <c r="N13" s="30">
        <v>3</v>
      </c>
      <c r="O13" s="30">
        <v>1</v>
      </c>
      <c r="P13" s="35">
        <v>5</v>
      </c>
      <c r="Q13" s="35">
        <v>7</v>
      </c>
      <c r="AB13" s="1">
        <v>4</v>
      </c>
      <c r="AC13" s="1">
        <v>2</v>
      </c>
      <c r="AD13" s="1">
        <v>2</v>
      </c>
      <c r="AE13" s="1">
        <f>J13+L13+N13+P13</f>
        <v>21</v>
      </c>
      <c r="AF13" s="22">
        <f t="shared" si="0"/>
        <v>5.25</v>
      </c>
      <c r="AG13" s="1">
        <f>K13+M13+O13+Q13</f>
        <v>13</v>
      </c>
      <c r="AH13" s="22">
        <f t="shared" si="1"/>
        <v>3.25</v>
      </c>
      <c r="AI13" s="1">
        <f t="shared" si="2"/>
        <v>8</v>
      </c>
    </row>
    <row r="14" spans="1:35" x14ac:dyDescent="0.25">
      <c r="B14" s="14">
        <v>9</v>
      </c>
      <c r="C14" s="124" t="s">
        <v>15</v>
      </c>
      <c r="D14" s="124">
        <v>3</v>
      </c>
      <c r="E14" s="14" t="s">
        <v>25</v>
      </c>
      <c r="F14" s="14">
        <v>1</v>
      </c>
      <c r="G14" s="14" t="s">
        <v>7</v>
      </c>
      <c r="I14" s="54" t="s">
        <v>439</v>
      </c>
      <c r="J14" s="30">
        <v>8</v>
      </c>
      <c r="K14" s="30">
        <v>3</v>
      </c>
      <c r="L14" s="35">
        <v>1</v>
      </c>
      <c r="M14" s="35">
        <v>4</v>
      </c>
      <c r="N14" s="30">
        <v>2</v>
      </c>
      <c r="O14" s="30">
        <v>1</v>
      </c>
      <c r="P14" s="35">
        <v>1</v>
      </c>
      <c r="Q14" s="35">
        <v>12</v>
      </c>
      <c r="AB14" s="1">
        <v>4</v>
      </c>
      <c r="AC14" s="1">
        <v>2</v>
      </c>
      <c r="AD14" s="1">
        <v>2</v>
      </c>
      <c r="AE14" s="1">
        <f>J14+L14+N14+P14</f>
        <v>12</v>
      </c>
      <c r="AF14" s="1">
        <f t="shared" si="0"/>
        <v>3</v>
      </c>
      <c r="AG14" s="1">
        <f>K14+M14+O14+Q14</f>
        <v>20</v>
      </c>
      <c r="AH14" s="1">
        <f t="shared" si="1"/>
        <v>5</v>
      </c>
      <c r="AI14" s="1">
        <f t="shared" si="2"/>
        <v>-8</v>
      </c>
    </row>
    <row r="15" spans="1:35" x14ac:dyDescent="0.25">
      <c r="B15" s="14">
        <v>10</v>
      </c>
      <c r="C15" s="14" t="s">
        <v>16</v>
      </c>
      <c r="D15" s="14">
        <v>3</v>
      </c>
      <c r="E15" s="124" t="s">
        <v>26</v>
      </c>
      <c r="F15" s="124">
        <v>6</v>
      </c>
      <c r="G15" s="14" t="s">
        <v>1</v>
      </c>
      <c r="I15" s="54" t="s">
        <v>101</v>
      </c>
      <c r="J15" s="30">
        <v>3</v>
      </c>
      <c r="K15" s="30">
        <v>1</v>
      </c>
      <c r="L15" s="30">
        <v>4</v>
      </c>
      <c r="M15" s="30">
        <v>1</v>
      </c>
      <c r="N15" s="35">
        <v>4</v>
      </c>
      <c r="O15" s="35">
        <v>17</v>
      </c>
      <c r="P15" s="35">
        <v>3</v>
      </c>
      <c r="Q15" s="35">
        <v>4</v>
      </c>
      <c r="AB15" s="1">
        <v>4</v>
      </c>
      <c r="AC15" s="1">
        <v>2</v>
      </c>
      <c r="AD15" s="1">
        <v>2</v>
      </c>
      <c r="AE15" s="1">
        <f>J15+L15+N15+P15</f>
        <v>14</v>
      </c>
      <c r="AF15" s="1">
        <f t="shared" si="0"/>
        <v>3.5</v>
      </c>
      <c r="AG15" s="1">
        <f>K15+M15+O15+Q15</f>
        <v>23</v>
      </c>
      <c r="AH15" s="22">
        <f t="shared" si="1"/>
        <v>5.75</v>
      </c>
      <c r="AI15" s="1">
        <f t="shared" si="2"/>
        <v>-9</v>
      </c>
    </row>
    <row r="16" spans="1:35" x14ac:dyDescent="0.25">
      <c r="A16" s="125"/>
      <c r="I16" s="54" t="s">
        <v>43</v>
      </c>
      <c r="J16" s="32" t="s">
        <v>242</v>
      </c>
      <c r="K16" s="55"/>
      <c r="L16" s="35">
        <v>2</v>
      </c>
      <c r="M16" s="35">
        <v>9</v>
      </c>
      <c r="N16" s="30">
        <v>6</v>
      </c>
      <c r="O16" s="30">
        <v>1</v>
      </c>
      <c r="P16" s="35">
        <v>2</v>
      </c>
      <c r="Q16" s="35">
        <v>7</v>
      </c>
      <c r="AB16" s="1">
        <v>3</v>
      </c>
      <c r="AC16" s="1">
        <v>1</v>
      </c>
      <c r="AD16" s="1">
        <v>2</v>
      </c>
      <c r="AE16" s="1">
        <f>L16+N16+P16</f>
        <v>10</v>
      </c>
      <c r="AF16" s="22">
        <f t="shared" si="0"/>
        <v>3.3333333333333335</v>
      </c>
      <c r="AG16" s="1">
        <f>M16+O16+Q16</f>
        <v>17</v>
      </c>
      <c r="AH16" s="22">
        <f t="shared" si="1"/>
        <v>5.666666666666667</v>
      </c>
      <c r="AI16" s="1">
        <f t="shared" si="2"/>
        <v>-7</v>
      </c>
    </row>
    <row r="17" spans="1:36" x14ac:dyDescent="0.25">
      <c r="I17" s="54" t="s">
        <v>58</v>
      </c>
      <c r="J17" s="35">
        <v>4</v>
      </c>
      <c r="K17" s="35">
        <v>7</v>
      </c>
      <c r="L17" s="30">
        <v>9</v>
      </c>
      <c r="M17" s="30">
        <v>6</v>
      </c>
      <c r="N17" s="35">
        <v>0</v>
      </c>
      <c r="O17" s="35">
        <v>1</v>
      </c>
      <c r="AB17" s="1">
        <v>3</v>
      </c>
      <c r="AC17" s="1">
        <v>1</v>
      </c>
      <c r="AD17" s="1">
        <v>2</v>
      </c>
      <c r="AE17" s="1">
        <f>J17+L17+N17</f>
        <v>13</v>
      </c>
      <c r="AF17" s="22">
        <f t="shared" si="0"/>
        <v>4.333333333333333</v>
      </c>
      <c r="AG17" s="1">
        <f>K17+M17+O17</f>
        <v>14</v>
      </c>
      <c r="AH17" s="22">
        <f t="shared" si="1"/>
        <v>4.666666666666667</v>
      </c>
      <c r="AI17" s="1">
        <f t="shared" si="2"/>
        <v>-1</v>
      </c>
    </row>
    <row r="18" spans="1:36" x14ac:dyDescent="0.25">
      <c r="A18" s="3" t="s">
        <v>30</v>
      </c>
      <c r="B18" s="15" t="s">
        <v>3</v>
      </c>
      <c r="C18" s="15" t="s">
        <v>99</v>
      </c>
      <c r="D18" s="15"/>
      <c r="E18" s="15" t="s">
        <v>98</v>
      </c>
      <c r="F18" s="15"/>
      <c r="G18" s="15" t="s">
        <v>4</v>
      </c>
      <c r="I18" s="54" t="s">
        <v>103</v>
      </c>
      <c r="J18" s="30">
        <v>4</v>
      </c>
      <c r="K18" s="30">
        <v>2</v>
      </c>
      <c r="L18" s="35">
        <v>0</v>
      </c>
      <c r="M18" s="35">
        <v>10</v>
      </c>
      <c r="N18" s="35">
        <v>1</v>
      </c>
      <c r="O18" s="35">
        <v>12</v>
      </c>
      <c r="AB18" s="1">
        <v>3</v>
      </c>
      <c r="AC18" s="1">
        <v>1</v>
      </c>
      <c r="AD18" s="1">
        <v>2</v>
      </c>
      <c r="AE18" s="1">
        <f>J18+L18+N18</f>
        <v>5</v>
      </c>
      <c r="AF18" s="22">
        <f t="shared" si="0"/>
        <v>1.6666666666666667</v>
      </c>
      <c r="AG18" s="1">
        <f>K18+M18+O18</f>
        <v>24</v>
      </c>
      <c r="AH18" s="1">
        <f t="shared" si="1"/>
        <v>8</v>
      </c>
      <c r="AI18" s="1">
        <f t="shared" si="2"/>
        <v>-19</v>
      </c>
    </row>
    <row r="19" spans="1:36" x14ac:dyDescent="0.25">
      <c r="A19" s="1" t="s">
        <v>31</v>
      </c>
      <c r="B19" s="14">
        <v>11</v>
      </c>
      <c r="C19" s="124" t="s">
        <v>17</v>
      </c>
      <c r="D19" s="124">
        <v>9</v>
      </c>
      <c r="E19" s="14" t="s">
        <v>10</v>
      </c>
      <c r="F19" s="14">
        <v>6</v>
      </c>
      <c r="G19" s="14" t="s">
        <v>1</v>
      </c>
      <c r="I19" s="54" t="s">
        <v>108</v>
      </c>
      <c r="J19" s="35">
        <v>3</v>
      </c>
      <c r="K19" s="35">
        <v>8</v>
      </c>
      <c r="L19" s="30">
        <v>10</v>
      </c>
      <c r="M19" s="30">
        <v>0</v>
      </c>
      <c r="N19" s="35">
        <v>1</v>
      </c>
      <c r="O19" s="35">
        <v>3</v>
      </c>
      <c r="AB19" s="1">
        <v>3</v>
      </c>
      <c r="AC19" s="1">
        <v>1</v>
      </c>
      <c r="AD19" s="1">
        <v>2</v>
      </c>
      <c r="AE19" s="1">
        <f>J19+L19+N19</f>
        <v>14</v>
      </c>
      <c r="AF19" s="22">
        <f t="shared" si="0"/>
        <v>4.666666666666667</v>
      </c>
      <c r="AG19" s="1">
        <f>K19+M19+O19</f>
        <v>11</v>
      </c>
      <c r="AH19" s="22">
        <f t="shared" si="1"/>
        <v>3.6666666666666665</v>
      </c>
      <c r="AI19" s="1">
        <f t="shared" si="2"/>
        <v>3</v>
      </c>
    </row>
    <row r="20" spans="1:36" x14ac:dyDescent="0.25">
      <c r="A20" s="1" t="s">
        <v>39</v>
      </c>
      <c r="B20" s="14">
        <v>12</v>
      </c>
      <c r="C20" s="124" t="s">
        <v>11</v>
      </c>
      <c r="D20" s="124">
        <v>4</v>
      </c>
      <c r="E20" s="14" t="s">
        <v>12</v>
      </c>
      <c r="F20" s="14">
        <v>0</v>
      </c>
      <c r="G20" s="14" t="s">
        <v>6</v>
      </c>
      <c r="I20" s="54" t="s">
        <v>71</v>
      </c>
      <c r="J20" s="30">
        <v>3</v>
      </c>
      <c r="K20" s="30">
        <v>1</v>
      </c>
      <c r="L20" s="35">
        <v>5</v>
      </c>
      <c r="M20" s="35">
        <v>10</v>
      </c>
      <c r="N20" s="35">
        <v>1</v>
      </c>
      <c r="O20" s="35">
        <v>2</v>
      </c>
      <c r="AB20" s="1">
        <v>3</v>
      </c>
      <c r="AC20" s="1">
        <v>1</v>
      </c>
      <c r="AD20" s="1">
        <v>2</v>
      </c>
      <c r="AE20" s="1">
        <f>J20+L20+N20</f>
        <v>9</v>
      </c>
      <c r="AF20" s="1">
        <f t="shared" si="0"/>
        <v>3</v>
      </c>
      <c r="AG20" s="1">
        <f>K20+M20+O20</f>
        <v>13</v>
      </c>
      <c r="AH20" s="22">
        <f t="shared" si="1"/>
        <v>4.333333333333333</v>
      </c>
      <c r="AI20" s="1">
        <f t="shared" si="2"/>
        <v>-4</v>
      </c>
    </row>
    <row r="21" spans="1:36" x14ac:dyDescent="0.25">
      <c r="B21" s="14">
        <v>13</v>
      </c>
      <c r="C21" s="124" t="s">
        <v>328</v>
      </c>
      <c r="D21" s="124">
        <v>11</v>
      </c>
      <c r="E21" s="14" t="s">
        <v>22</v>
      </c>
      <c r="F21" s="14">
        <v>1</v>
      </c>
      <c r="G21" s="14" t="s">
        <v>6</v>
      </c>
      <c r="I21" s="54" t="s">
        <v>102</v>
      </c>
      <c r="J21" s="35">
        <v>1</v>
      </c>
      <c r="K21" s="35">
        <v>3</v>
      </c>
      <c r="L21" s="30">
        <v>3</v>
      </c>
      <c r="M21" s="30">
        <v>0</v>
      </c>
      <c r="N21" s="35">
        <v>1</v>
      </c>
      <c r="O21" s="35">
        <v>6</v>
      </c>
      <c r="AB21" s="1">
        <v>3</v>
      </c>
      <c r="AC21" s="1">
        <v>1</v>
      </c>
      <c r="AD21" s="1">
        <v>2</v>
      </c>
      <c r="AE21" s="1">
        <f>J21+L21+N21</f>
        <v>5</v>
      </c>
      <c r="AF21" s="22">
        <f t="shared" si="0"/>
        <v>1.6666666666666667</v>
      </c>
      <c r="AG21" s="1">
        <f>K21+M21+O21</f>
        <v>9</v>
      </c>
      <c r="AH21" s="1">
        <f t="shared" si="1"/>
        <v>3</v>
      </c>
      <c r="AI21" s="1">
        <f t="shared" si="2"/>
        <v>-4</v>
      </c>
    </row>
    <row r="22" spans="1:36" x14ac:dyDescent="0.25">
      <c r="B22" s="14">
        <v>14</v>
      </c>
      <c r="C22" s="124" t="s">
        <v>23</v>
      </c>
      <c r="D22" s="124">
        <v>10</v>
      </c>
      <c r="E22" s="14" t="s">
        <v>85</v>
      </c>
      <c r="F22" s="14">
        <v>0</v>
      </c>
      <c r="G22" s="14" t="s">
        <v>8</v>
      </c>
      <c r="I22" s="54" t="s">
        <v>109</v>
      </c>
      <c r="J22" s="35">
        <v>4</v>
      </c>
      <c r="K22" s="35">
        <v>9</v>
      </c>
      <c r="L22" s="35">
        <v>6</v>
      </c>
      <c r="M22" s="35">
        <v>9</v>
      </c>
      <c r="AB22" s="1">
        <v>2</v>
      </c>
      <c r="AC22" s="1">
        <v>0</v>
      </c>
      <c r="AD22" s="1">
        <v>2</v>
      </c>
      <c r="AE22" s="1">
        <f>J22+L22</f>
        <v>10</v>
      </c>
      <c r="AF22" s="1">
        <f t="shared" si="0"/>
        <v>5</v>
      </c>
      <c r="AG22" s="1">
        <f>K22+M22</f>
        <v>18</v>
      </c>
      <c r="AH22" s="1">
        <f t="shared" si="1"/>
        <v>9</v>
      </c>
      <c r="AI22" s="1">
        <f t="shared" si="2"/>
        <v>-8</v>
      </c>
    </row>
    <row r="23" spans="1:36" x14ac:dyDescent="0.25">
      <c r="B23" s="14">
        <v>15</v>
      </c>
      <c r="C23" s="124" t="s">
        <v>25</v>
      </c>
      <c r="D23" s="124">
        <v>3</v>
      </c>
      <c r="E23" s="14" t="s">
        <v>16</v>
      </c>
      <c r="F23" s="14">
        <v>0</v>
      </c>
      <c r="G23" s="14" t="s">
        <v>1</v>
      </c>
      <c r="I23" s="54" t="s">
        <v>12</v>
      </c>
      <c r="J23" s="35">
        <v>4</v>
      </c>
      <c r="K23" s="35">
        <v>6</v>
      </c>
      <c r="L23" s="35">
        <v>0</v>
      </c>
      <c r="M23" s="35">
        <v>4</v>
      </c>
      <c r="AB23" s="1">
        <v>2</v>
      </c>
      <c r="AC23" s="1">
        <v>0</v>
      </c>
      <c r="AD23" s="1">
        <v>2</v>
      </c>
      <c r="AE23" s="1">
        <f>J23+L23</f>
        <v>4</v>
      </c>
      <c r="AF23" s="1">
        <f t="shared" si="0"/>
        <v>2</v>
      </c>
      <c r="AG23" s="1">
        <f>K23+M23</f>
        <v>10</v>
      </c>
      <c r="AH23" s="1">
        <f t="shared" si="1"/>
        <v>5</v>
      </c>
      <c r="AI23" s="1">
        <f t="shared" si="2"/>
        <v>-6</v>
      </c>
    </row>
    <row r="24" spans="1:36" x14ac:dyDescent="0.25">
      <c r="B24" s="14">
        <v>16</v>
      </c>
      <c r="C24" s="14" t="s">
        <v>248</v>
      </c>
      <c r="D24" s="14">
        <v>2</v>
      </c>
      <c r="E24" s="124" t="s">
        <v>18</v>
      </c>
      <c r="F24" s="124">
        <v>9</v>
      </c>
      <c r="G24" s="14" t="s">
        <v>5</v>
      </c>
      <c r="I24" s="54" t="s">
        <v>107</v>
      </c>
      <c r="J24" s="35">
        <v>0</v>
      </c>
      <c r="K24" s="35">
        <v>6</v>
      </c>
      <c r="L24" s="35">
        <v>1</v>
      </c>
      <c r="M24" s="35">
        <v>11</v>
      </c>
      <c r="AB24" s="1">
        <v>2</v>
      </c>
      <c r="AC24" s="1">
        <v>0</v>
      </c>
      <c r="AD24" s="1">
        <v>2</v>
      </c>
      <c r="AE24" s="1">
        <f>J24+L24</f>
        <v>1</v>
      </c>
      <c r="AF24" s="1">
        <f t="shared" si="0"/>
        <v>0.5</v>
      </c>
      <c r="AG24" s="1">
        <f>K24+M24</f>
        <v>17</v>
      </c>
      <c r="AH24" s="1">
        <f t="shared" si="1"/>
        <v>8.5</v>
      </c>
      <c r="AI24" s="1">
        <f t="shared" si="2"/>
        <v>-16</v>
      </c>
    </row>
    <row r="25" spans="1:36" x14ac:dyDescent="0.25">
      <c r="B25" s="14">
        <v>17</v>
      </c>
      <c r="C25" s="124" t="s">
        <v>19</v>
      </c>
      <c r="D25" s="124">
        <v>6</v>
      </c>
      <c r="E25" s="14" t="s">
        <v>20</v>
      </c>
      <c r="F25" s="14">
        <v>1</v>
      </c>
      <c r="G25" s="14" t="s">
        <v>8</v>
      </c>
      <c r="I25" s="54" t="s">
        <v>119</v>
      </c>
      <c r="J25" s="35">
        <v>1</v>
      </c>
      <c r="K25" s="35">
        <v>3</v>
      </c>
      <c r="L25" s="35">
        <v>0</v>
      </c>
      <c r="M25" s="35">
        <v>10</v>
      </c>
      <c r="AB25" s="1">
        <v>2</v>
      </c>
      <c r="AC25" s="1">
        <v>0</v>
      </c>
      <c r="AD25" s="1">
        <v>2</v>
      </c>
      <c r="AE25" s="1">
        <f>J25+L25</f>
        <v>1</v>
      </c>
      <c r="AF25" s="1">
        <f t="shared" si="0"/>
        <v>0.5</v>
      </c>
      <c r="AG25" s="1">
        <f>K25+M25</f>
        <v>13</v>
      </c>
      <c r="AH25" s="1">
        <f t="shared" si="1"/>
        <v>6.5</v>
      </c>
      <c r="AI25" s="1">
        <f t="shared" si="2"/>
        <v>-12</v>
      </c>
    </row>
    <row r="26" spans="1:36" x14ac:dyDescent="0.25">
      <c r="B26" s="14">
        <v>18</v>
      </c>
      <c r="C26" s="14" t="s">
        <v>13</v>
      </c>
      <c r="D26" s="14">
        <v>0</v>
      </c>
      <c r="E26" s="124" t="s">
        <v>42</v>
      </c>
      <c r="F26" s="124">
        <v>10</v>
      </c>
      <c r="G26" s="14" t="s">
        <v>5</v>
      </c>
      <c r="I26" s="54" t="s">
        <v>106</v>
      </c>
      <c r="J26" s="35">
        <v>3</v>
      </c>
      <c r="K26" s="35">
        <v>6</v>
      </c>
      <c r="L26" s="35">
        <v>0</v>
      </c>
      <c r="M26" s="35">
        <v>3</v>
      </c>
      <c r="AB26" s="1">
        <v>2</v>
      </c>
      <c r="AC26" s="1">
        <v>0</v>
      </c>
      <c r="AD26" s="1">
        <v>2</v>
      </c>
      <c r="AE26" s="1">
        <f>J26+L26</f>
        <v>3</v>
      </c>
      <c r="AF26" s="1">
        <f t="shared" si="0"/>
        <v>1.5</v>
      </c>
      <c r="AG26" s="1">
        <f>K26+M26</f>
        <v>9</v>
      </c>
      <c r="AH26" s="1">
        <f t="shared" si="1"/>
        <v>4.5</v>
      </c>
      <c r="AI26" s="1">
        <f t="shared" si="2"/>
        <v>-6</v>
      </c>
    </row>
    <row r="27" spans="1:36" x14ac:dyDescent="0.25">
      <c r="B27" s="14">
        <v>19</v>
      </c>
      <c r="C27" s="14" t="s">
        <v>439</v>
      </c>
      <c r="D27" s="14">
        <v>1</v>
      </c>
      <c r="E27" s="124" t="s">
        <v>24</v>
      </c>
      <c r="F27" s="124">
        <v>4</v>
      </c>
      <c r="G27" s="14" t="s">
        <v>6</v>
      </c>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row>
    <row r="28" spans="1:36" x14ac:dyDescent="0.25">
      <c r="B28" s="14">
        <v>20</v>
      </c>
      <c r="C28" s="14" t="s">
        <v>15</v>
      </c>
      <c r="D28" s="14">
        <v>5</v>
      </c>
      <c r="E28" s="124" t="s">
        <v>26</v>
      </c>
      <c r="F28" s="124">
        <v>10</v>
      </c>
      <c r="G28" s="14" t="s">
        <v>5</v>
      </c>
      <c r="I28" s="17"/>
      <c r="J28" s="17"/>
      <c r="K28" s="17"/>
      <c r="L28" s="17"/>
      <c r="M28" s="19"/>
      <c r="N28" s="17"/>
      <c r="O28" s="17"/>
      <c r="P28" s="17"/>
      <c r="Q28" s="17"/>
      <c r="R28" s="17"/>
      <c r="S28" s="17"/>
      <c r="T28" s="17"/>
      <c r="U28" s="17"/>
      <c r="V28" s="17"/>
      <c r="W28" s="17"/>
      <c r="X28" s="17"/>
      <c r="Y28" s="17"/>
      <c r="Z28" s="17"/>
      <c r="AA28" s="17"/>
      <c r="AB28" s="17"/>
      <c r="AC28" s="17"/>
      <c r="AD28" s="17"/>
      <c r="AE28" s="17"/>
      <c r="AF28" s="17"/>
      <c r="AG28" s="17"/>
      <c r="AH28" s="17"/>
      <c r="AI28" s="17"/>
      <c r="AJ28" s="17"/>
    </row>
    <row r="29" spans="1:36" x14ac:dyDescent="0.25">
      <c r="I29" s="17"/>
      <c r="J29" s="17"/>
      <c r="K29" s="17"/>
      <c r="L29" s="17"/>
      <c r="M29" s="19"/>
      <c r="N29" s="17"/>
      <c r="O29" s="17"/>
      <c r="P29" s="17"/>
      <c r="Q29" s="17"/>
      <c r="R29" s="17"/>
      <c r="S29" s="17"/>
      <c r="T29" s="17"/>
      <c r="U29" s="17"/>
      <c r="V29" s="17"/>
      <c r="W29" s="17"/>
      <c r="X29" s="17"/>
      <c r="Y29" s="17"/>
      <c r="Z29" s="17"/>
      <c r="AA29" s="17"/>
      <c r="AB29" s="17"/>
      <c r="AC29" s="17"/>
      <c r="AD29" s="17"/>
      <c r="AE29" s="17"/>
      <c r="AF29" s="17"/>
      <c r="AG29" s="17"/>
      <c r="AH29" s="17"/>
      <c r="AI29" s="17"/>
      <c r="AJ29" s="17"/>
    </row>
    <row r="30" spans="1:36" x14ac:dyDescent="0.25">
      <c r="I30" s="17"/>
      <c r="J30" s="17"/>
      <c r="K30" s="17"/>
      <c r="L30" s="17"/>
      <c r="M30" s="19"/>
      <c r="N30" s="17"/>
      <c r="O30" s="17"/>
      <c r="P30" s="17"/>
      <c r="Q30" s="17"/>
      <c r="R30" s="17"/>
      <c r="S30" s="17"/>
      <c r="T30" s="17"/>
      <c r="U30" s="17"/>
      <c r="V30" s="17"/>
      <c r="W30" s="17"/>
      <c r="X30" s="17"/>
      <c r="Y30" s="17"/>
      <c r="Z30" s="17"/>
      <c r="AA30" s="17"/>
      <c r="AB30" s="17"/>
      <c r="AC30" s="17"/>
      <c r="AD30" s="17"/>
      <c r="AE30" s="17"/>
      <c r="AF30" s="17"/>
      <c r="AG30" s="17"/>
      <c r="AH30" s="17"/>
      <c r="AI30" s="17"/>
      <c r="AJ30" s="17"/>
    </row>
    <row r="31" spans="1:36" x14ac:dyDescent="0.25">
      <c r="A31" s="3" t="s">
        <v>32</v>
      </c>
      <c r="B31" s="15" t="s">
        <v>3</v>
      </c>
      <c r="C31" s="15" t="s">
        <v>99</v>
      </c>
      <c r="D31" s="15"/>
      <c r="E31" s="15" t="s">
        <v>98</v>
      </c>
      <c r="F31" s="15"/>
      <c r="G31" s="15" t="s">
        <v>4</v>
      </c>
      <c r="I31" s="17"/>
      <c r="J31" s="17"/>
      <c r="K31" s="17"/>
      <c r="L31" s="17"/>
      <c r="M31" s="19"/>
      <c r="N31" s="17"/>
      <c r="O31" s="17"/>
      <c r="P31" s="17"/>
      <c r="Q31" s="17"/>
      <c r="R31" s="17"/>
      <c r="S31" s="17"/>
      <c r="T31" s="17"/>
      <c r="U31" s="17"/>
      <c r="V31" s="17"/>
      <c r="W31" s="17"/>
      <c r="X31" s="17"/>
      <c r="Y31" s="17"/>
      <c r="Z31" s="17"/>
      <c r="AA31" s="17"/>
      <c r="AB31" s="17"/>
      <c r="AC31" s="17"/>
      <c r="AD31" s="17"/>
      <c r="AE31" s="17"/>
      <c r="AF31" s="17"/>
      <c r="AG31" s="17"/>
      <c r="AH31" s="17"/>
      <c r="AI31" s="17"/>
      <c r="AJ31" s="17"/>
    </row>
    <row r="32" spans="1:36" x14ac:dyDescent="0.25">
      <c r="A32" s="2" t="s">
        <v>33</v>
      </c>
      <c r="B32" s="14">
        <v>21</v>
      </c>
      <c r="C32" s="14" t="s">
        <v>17</v>
      </c>
      <c r="D32" s="14">
        <v>0</v>
      </c>
      <c r="E32" s="124" t="s">
        <v>11</v>
      </c>
      <c r="F32" s="124">
        <v>1</v>
      </c>
      <c r="G32" s="14" t="s">
        <v>5</v>
      </c>
      <c r="I32" s="17"/>
      <c r="J32" s="17"/>
      <c r="K32" s="17"/>
      <c r="L32" s="17"/>
      <c r="M32" s="19"/>
      <c r="N32" s="17"/>
      <c r="O32" s="17"/>
      <c r="P32" s="17"/>
      <c r="Q32" s="17"/>
      <c r="R32" s="17"/>
      <c r="S32" s="17"/>
      <c r="T32" s="17"/>
      <c r="U32" s="17"/>
      <c r="V32" s="17"/>
      <c r="W32" s="17"/>
      <c r="X32" s="17"/>
      <c r="Y32" s="17"/>
      <c r="Z32" s="17"/>
      <c r="AA32" s="17"/>
      <c r="AB32" s="17"/>
      <c r="AC32" s="17"/>
      <c r="AD32" s="17"/>
      <c r="AE32" s="17"/>
      <c r="AF32" s="17"/>
      <c r="AG32" s="17"/>
      <c r="AH32" s="17"/>
      <c r="AI32" s="17"/>
      <c r="AJ32" s="17"/>
    </row>
    <row r="33" spans="1:7" x14ac:dyDescent="0.25">
      <c r="B33" s="14">
        <v>22</v>
      </c>
      <c r="C33" s="124" t="s">
        <v>328</v>
      </c>
      <c r="D33" s="124">
        <v>3</v>
      </c>
      <c r="E33" s="14" t="s">
        <v>23</v>
      </c>
      <c r="F33" s="14">
        <v>1</v>
      </c>
      <c r="G33" s="14" t="s">
        <v>1</v>
      </c>
    </row>
    <row r="34" spans="1:7" x14ac:dyDescent="0.25">
      <c r="B34" s="14">
        <v>23</v>
      </c>
      <c r="C34" s="14" t="s">
        <v>25</v>
      </c>
      <c r="D34" s="14">
        <v>1</v>
      </c>
      <c r="E34" s="124" t="s">
        <v>248</v>
      </c>
      <c r="F34" s="124">
        <v>6</v>
      </c>
      <c r="G34" s="14" t="s">
        <v>6</v>
      </c>
    </row>
    <row r="35" spans="1:7" x14ac:dyDescent="0.25">
      <c r="B35" s="14">
        <v>24</v>
      </c>
      <c r="C35" s="124" t="s">
        <v>20</v>
      </c>
      <c r="D35" s="124">
        <v>12</v>
      </c>
      <c r="E35" s="14" t="s">
        <v>13</v>
      </c>
      <c r="F35" s="14">
        <v>1</v>
      </c>
      <c r="G35" s="14" t="s">
        <v>8</v>
      </c>
    </row>
    <row r="36" spans="1:7" x14ac:dyDescent="0.25">
      <c r="B36" s="14">
        <v>25</v>
      </c>
      <c r="C36" s="124" t="s">
        <v>439</v>
      </c>
      <c r="D36" s="124">
        <v>2</v>
      </c>
      <c r="E36" s="14" t="s">
        <v>15</v>
      </c>
      <c r="F36" s="14">
        <v>1</v>
      </c>
      <c r="G36" s="14" t="s">
        <v>6</v>
      </c>
    </row>
    <row r="37" spans="1:7" x14ac:dyDescent="0.25">
      <c r="B37" s="14">
        <v>26</v>
      </c>
      <c r="C37" s="124" t="s">
        <v>9</v>
      </c>
      <c r="D37" s="124">
        <v>5</v>
      </c>
      <c r="E37" s="14" t="s">
        <v>18</v>
      </c>
      <c r="F37" s="14">
        <v>3</v>
      </c>
      <c r="G37" s="14" t="s">
        <v>5</v>
      </c>
    </row>
    <row r="38" spans="1:7" x14ac:dyDescent="0.25">
      <c r="B38" s="14">
        <v>27</v>
      </c>
      <c r="C38" s="14" t="s">
        <v>19</v>
      </c>
      <c r="D38" s="14">
        <v>1</v>
      </c>
      <c r="E38" s="124" t="s">
        <v>42</v>
      </c>
      <c r="F38" s="124">
        <v>2</v>
      </c>
      <c r="G38" s="14" t="s">
        <v>8</v>
      </c>
    </row>
    <row r="39" spans="1:7" x14ac:dyDescent="0.25">
      <c r="B39" s="14">
        <v>28</v>
      </c>
      <c r="C39" s="14" t="s">
        <v>24</v>
      </c>
      <c r="D39" s="14">
        <v>4</v>
      </c>
      <c r="E39" s="124" t="s">
        <v>26</v>
      </c>
      <c r="F39" s="124">
        <v>17</v>
      </c>
      <c r="G39" s="14" t="s">
        <v>1</v>
      </c>
    </row>
    <row r="42" spans="1:7" x14ac:dyDescent="0.25">
      <c r="A42" s="3" t="s">
        <v>34</v>
      </c>
      <c r="B42" s="15" t="s">
        <v>3</v>
      </c>
      <c r="C42" s="15" t="s">
        <v>99</v>
      </c>
      <c r="D42" s="15"/>
      <c r="E42" s="15" t="s">
        <v>98</v>
      </c>
      <c r="F42" s="15"/>
      <c r="G42" s="15" t="s">
        <v>4</v>
      </c>
    </row>
    <row r="43" spans="1:7" x14ac:dyDescent="0.25">
      <c r="A43" s="1" t="s">
        <v>31</v>
      </c>
      <c r="B43" s="14">
        <v>29</v>
      </c>
      <c r="C43" s="124" t="s">
        <v>11</v>
      </c>
      <c r="D43" s="124">
        <v>7</v>
      </c>
      <c r="E43" s="14" t="s">
        <v>328</v>
      </c>
      <c r="F43" s="14">
        <v>5</v>
      </c>
      <c r="G43" s="14" t="s">
        <v>8</v>
      </c>
    </row>
    <row r="44" spans="1:7" x14ac:dyDescent="0.25">
      <c r="A44" s="1" t="s">
        <v>110</v>
      </c>
      <c r="B44" s="14">
        <v>30</v>
      </c>
      <c r="C44" s="14" t="s">
        <v>248</v>
      </c>
      <c r="D44" s="14">
        <v>2</v>
      </c>
      <c r="E44" s="124" t="s">
        <v>20</v>
      </c>
      <c r="F44" s="124">
        <v>7</v>
      </c>
      <c r="G44" s="14" t="s">
        <v>6</v>
      </c>
    </row>
    <row r="45" spans="1:7" x14ac:dyDescent="0.25">
      <c r="B45" s="14">
        <v>31</v>
      </c>
      <c r="C45" s="14" t="s">
        <v>439</v>
      </c>
      <c r="D45" s="14">
        <v>1</v>
      </c>
      <c r="E45" s="124" t="s">
        <v>18</v>
      </c>
      <c r="F45" s="124">
        <v>12</v>
      </c>
      <c r="G45" s="14" t="s">
        <v>5</v>
      </c>
    </row>
    <row r="46" spans="1:7" x14ac:dyDescent="0.25">
      <c r="B46" s="14">
        <v>32</v>
      </c>
      <c r="C46" s="124" t="s">
        <v>19</v>
      </c>
      <c r="D46" s="124">
        <v>4</v>
      </c>
      <c r="E46" s="14" t="s">
        <v>24</v>
      </c>
      <c r="F46" s="14">
        <v>3</v>
      </c>
      <c r="G46" s="14" t="s">
        <v>6</v>
      </c>
    </row>
    <row r="47" spans="1:7" x14ac:dyDescent="0.25">
      <c r="B47" s="14">
        <v>33</v>
      </c>
      <c r="C47" s="124" t="s">
        <v>9</v>
      </c>
      <c r="D47" s="124">
        <v>7</v>
      </c>
      <c r="E47" s="14" t="s">
        <v>26</v>
      </c>
      <c r="F47" s="14">
        <v>6</v>
      </c>
      <c r="G47" s="14" t="s">
        <v>5</v>
      </c>
    </row>
    <row r="50" spans="1:7" x14ac:dyDescent="0.25">
      <c r="A50" s="3" t="s">
        <v>35</v>
      </c>
      <c r="B50" s="15" t="s">
        <v>3</v>
      </c>
      <c r="C50" s="15" t="s">
        <v>99</v>
      </c>
      <c r="D50" s="15"/>
      <c r="E50" s="15" t="s">
        <v>98</v>
      </c>
      <c r="F50" s="15"/>
      <c r="G50" s="15" t="s">
        <v>4</v>
      </c>
    </row>
    <row r="51" spans="1:7" x14ac:dyDescent="0.25">
      <c r="A51" s="4" t="s">
        <v>36</v>
      </c>
      <c r="B51" s="14">
        <v>34</v>
      </c>
      <c r="C51" s="14" t="s">
        <v>20</v>
      </c>
      <c r="D51" s="14">
        <v>0</v>
      </c>
      <c r="E51" s="124" t="s">
        <v>18</v>
      </c>
      <c r="F51" s="124">
        <v>7</v>
      </c>
      <c r="G51" s="14" t="s">
        <v>8</v>
      </c>
    </row>
    <row r="52" spans="1:7" x14ac:dyDescent="0.25">
      <c r="A52" s="1" t="s">
        <v>31</v>
      </c>
      <c r="B52" s="14">
        <v>35</v>
      </c>
      <c r="C52" s="14" t="s">
        <v>19</v>
      </c>
      <c r="D52" s="14">
        <v>4</v>
      </c>
      <c r="E52" s="124" t="s">
        <v>26</v>
      </c>
      <c r="F52" s="124">
        <v>7</v>
      </c>
      <c r="G52" s="14" t="s">
        <v>6</v>
      </c>
    </row>
    <row r="53" spans="1:7" x14ac:dyDescent="0.25">
      <c r="A53" s="1" t="s">
        <v>38</v>
      </c>
      <c r="B53" s="14">
        <v>36</v>
      </c>
      <c r="C53" s="14" t="s">
        <v>42</v>
      </c>
      <c r="D53" s="14">
        <v>4</v>
      </c>
      <c r="E53" s="124" t="s">
        <v>9</v>
      </c>
      <c r="F53" s="124">
        <v>7</v>
      </c>
      <c r="G53" s="14" t="s">
        <v>5</v>
      </c>
    </row>
    <row r="56" spans="1:7" x14ac:dyDescent="0.25">
      <c r="A56" s="3" t="s">
        <v>37</v>
      </c>
      <c r="B56" s="15" t="s">
        <v>3</v>
      </c>
      <c r="C56" s="15" t="s">
        <v>99</v>
      </c>
      <c r="D56" s="15"/>
      <c r="E56" s="15" t="s">
        <v>98</v>
      </c>
      <c r="F56" s="15"/>
      <c r="G56" s="15" t="s">
        <v>4</v>
      </c>
    </row>
    <row r="57" spans="1:7" x14ac:dyDescent="0.25">
      <c r="A57" s="1" t="s">
        <v>31</v>
      </c>
      <c r="B57" s="14">
        <v>37</v>
      </c>
      <c r="C57" s="124" t="s">
        <v>9</v>
      </c>
      <c r="D57" s="124">
        <v>6</v>
      </c>
      <c r="E57" s="14" t="s">
        <v>11</v>
      </c>
      <c r="F57" s="14">
        <v>1</v>
      </c>
      <c r="G57" s="14" t="s">
        <v>5</v>
      </c>
    </row>
    <row r="58" spans="1:7" x14ac:dyDescent="0.25">
      <c r="A58" s="1" t="s">
        <v>0</v>
      </c>
      <c r="B58" s="14">
        <v>38</v>
      </c>
      <c r="C58" s="124" t="s">
        <v>42</v>
      </c>
      <c r="D58" s="124">
        <v>7</v>
      </c>
      <c r="E58" s="14" t="s">
        <v>26</v>
      </c>
      <c r="F58" s="14">
        <v>2</v>
      </c>
      <c r="G58" s="14" t="s">
        <v>6</v>
      </c>
    </row>
    <row r="61" spans="1:7" x14ac:dyDescent="0.25">
      <c r="A61" s="3" t="s">
        <v>41</v>
      </c>
      <c r="B61" s="15" t="s">
        <v>3</v>
      </c>
      <c r="C61" s="15" t="s">
        <v>99</v>
      </c>
      <c r="D61" s="15"/>
      <c r="E61" s="15" t="s">
        <v>98</v>
      </c>
      <c r="F61" s="15"/>
      <c r="G61" s="15" t="s">
        <v>4</v>
      </c>
    </row>
    <row r="62" spans="1:7" x14ac:dyDescent="0.25">
      <c r="A62" s="1" t="s">
        <v>31</v>
      </c>
      <c r="B62" s="14">
        <v>39</v>
      </c>
      <c r="C62" s="14" t="s">
        <v>18</v>
      </c>
      <c r="D62" s="14">
        <v>0</v>
      </c>
      <c r="E62" s="124" t="s">
        <v>42</v>
      </c>
      <c r="F62" s="124">
        <v>1</v>
      </c>
      <c r="G62" s="14" t="s">
        <v>5</v>
      </c>
    </row>
    <row r="63" spans="1:7" x14ac:dyDescent="0.25">
      <c r="A63" s="1" t="s">
        <v>39</v>
      </c>
      <c r="B63" s="14">
        <v>40</v>
      </c>
      <c r="C63" s="14" t="s">
        <v>9</v>
      </c>
      <c r="D63" s="14">
        <v>3</v>
      </c>
      <c r="E63" s="124" t="s">
        <v>42</v>
      </c>
      <c r="F63" s="124">
        <v>4</v>
      </c>
      <c r="G63" s="14" t="s">
        <v>5</v>
      </c>
    </row>
    <row r="65" spans="2:7" x14ac:dyDescent="0.25">
      <c r="B65" s="14">
        <v>41</v>
      </c>
      <c r="C65" s="124" t="s">
        <v>9</v>
      </c>
      <c r="D65" s="124">
        <v>1</v>
      </c>
      <c r="E65" s="14" t="s">
        <v>42</v>
      </c>
      <c r="F65" s="14">
        <v>0</v>
      </c>
      <c r="G65" s="14" t="s">
        <v>5</v>
      </c>
    </row>
    <row r="67" spans="2:7" ht="18.75" x14ac:dyDescent="0.3">
      <c r="B67" s="26" t="s">
        <v>225</v>
      </c>
      <c r="E67" s="24"/>
    </row>
  </sheetData>
  <phoneticPr fontId="2" type="noConversion"/>
  <pageMargins left="0.70866141732283472" right="0.70866141732283472" top="0.74803149606299213" bottom="0.74803149606299213" header="0.31496062992125984" footer="0.31496062992125984"/>
  <pageSetup orientation="portrait" horizontalDpi="4294967292"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2DAB3-C1E7-474C-B7CF-BAD81A35075B}">
  <dimension ref="A2:AI66"/>
  <sheetViews>
    <sheetView showGridLines="0" topLeftCell="A21" zoomScale="98" zoomScaleNormal="98" workbookViewId="0"/>
  </sheetViews>
  <sheetFormatPr defaultColWidth="8.85546875" defaultRowHeight="15" x14ac:dyDescent="0.25"/>
  <cols>
    <col min="1" max="1" width="15.5703125" style="1" customWidth="1"/>
    <col min="2" max="2" width="8.85546875" style="1"/>
    <col min="3" max="3" width="26.85546875" style="1" customWidth="1"/>
    <col min="4" max="4" width="4" style="1" customWidth="1"/>
    <col min="5" max="5" width="27.140625" style="1" customWidth="1"/>
    <col min="6" max="6" width="3.5703125" style="1" customWidth="1"/>
    <col min="7" max="7" width="14.28515625" style="1" customWidth="1"/>
    <col min="8" max="8" width="5.28515625" style="1" customWidth="1"/>
    <col min="9" max="9" width="14.7109375" style="54" customWidth="1"/>
    <col min="10" max="27" width="3.7109375" style="1" customWidth="1"/>
    <col min="28" max="28" width="7.140625" style="1" bestFit="1" customWidth="1"/>
    <col min="29" max="29" width="5.28515625" style="1" bestFit="1" customWidth="1"/>
    <col min="30" max="30" width="4.7109375" style="1" bestFit="1" customWidth="1"/>
    <col min="31" max="31" width="3.140625" style="1" bestFit="1" customWidth="1"/>
    <col min="32" max="32" width="6.85546875" style="1" bestFit="1" customWidth="1"/>
    <col min="33" max="33" width="3.42578125" style="1" bestFit="1" customWidth="1"/>
    <col min="34" max="34" width="7.140625" style="1" bestFit="1" customWidth="1"/>
    <col min="35" max="35" width="8.140625" style="1" bestFit="1" customWidth="1"/>
    <col min="36" max="36" width="5.7109375" style="1" customWidth="1"/>
    <col min="37" max="16384" width="8.85546875" style="1"/>
  </cols>
  <sheetData>
    <row r="2" spans="1:35" ht="18.75" x14ac:dyDescent="0.3">
      <c r="D2" s="10" t="s">
        <v>491</v>
      </c>
    </row>
    <row r="4" spans="1:35" x14ac:dyDescent="0.25">
      <c r="A4" s="3" t="s">
        <v>28</v>
      </c>
      <c r="B4" s="15" t="s">
        <v>44</v>
      </c>
      <c r="C4" s="15" t="s">
        <v>99</v>
      </c>
      <c r="D4" s="15"/>
      <c r="E4" s="15" t="s">
        <v>98</v>
      </c>
      <c r="F4" s="15"/>
      <c r="G4" s="15" t="s">
        <v>4</v>
      </c>
      <c r="AB4" s="3" t="s">
        <v>244</v>
      </c>
      <c r="AC4" s="18" t="s">
        <v>115</v>
      </c>
      <c r="AD4" s="18" t="s">
        <v>112</v>
      </c>
      <c r="AE4" s="18" t="s">
        <v>113</v>
      </c>
      <c r="AF4" s="20" t="s">
        <v>117</v>
      </c>
      <c r="AG4" s="18" t="s">
        <v>114</v>
      </c>
      <c r="AH4" s="20" t="s">
        <v>116</v>
      </c>
      <c r="AI4" s="18" t="s">
        <v>118</v>
      </c>
    </row>
    <row r="5" spans="1:35" x14ac:dyDescent="0.25">
      <c r="A5" s="1" t="s">
        <v>46</v>
      </c>
      <c r="B5" s="14">
        <v>1</v>
      </c>
      <c r="C5" s="14" t="s">
        <v>328</v>
      </c>
      <c r="D5" s="14">
        <v>3</v>
      </c>
      <c r="E5" s="124" t="s">
        <v>85</v>
      </c>
      <c r="F5" s="124">
        <v>8</v>
      </c>
      <c r="G5" s="14" t="s">
        <v>6</v>
      </c>
      <c r="I5" s="54" t="s">
        <v>18</v>
      </c>
      <c r="J5" s="30">
        <v>8</v>
      </c>
      <c r="K5" s="39">
        <v>1</v>
      </c>
      <c r="L5" s="30">
        <v>3</v>
      </c>
      <c r="M5" s="39">
        <v>2</v>
      </c>
      <c r="N5" s="30">
        <v>13</v>
      </c>
      <c r="O5" s="39">
        <v>0</v>
      </c>
      <c r="P5" s="32" t="s">
        <v>242</v>
      </c>
      <c r="Q5" s="55"/>
      <c r="R5" s="30">
        <v>13</v>
      </c>
      <c r="S5" s="39">
        <v>3</v>
      </c>
      <c r="T5" s="30">
        <v>5</v>
      </c>
      <c r="U5" s="39">
        <v>4</v>
      </c>
      <c r="V5" s="32" t="s">
        <v>242</v>
      </c>
      <c r="W5" s="55"/>
      <c r="X5" s="35">
        <v>8</v>
      </c>
      <c r="Y5" s="41">
        <v>16</v>
      </c>
      <c r="Z5" s="42">
        <v>10</v>
      </c>
      <c r="AA5" s="42">
        <v>5</v>
      </c>
      <c r="AB5" s="1">
        <v>7</v>
      </c>
      <c r="AC5" s="1">
        <v>6</v>
      </c>
      <c r="AD5" s="1">
        <v>1</v>
      </c>
      <c r="AE5" s="1">
        <f>J5+L5+N5+R5+T5+X5+Z5</f>
        <v>60</v>
      </c>
      <c r="AF5" s="22">
        <f t="shared" ref="AF5:AF10" si="0">AE5/AB5</f>
        <v>8.5714285714285712</v>
      </c>
      <c r="AG5" s="1">
        <f>K5+M5+O5+S5+U5+Y5+AA5</f>
        <v>31</v>
      </c>
      <c r="AH5" s="22">
        <f t="shared" ref="AH5:AH10" si="1">AG5/AB5</f>
        <v>4.4285714285714288</v>
      </c>
      <c r="AI5" s="1">
        <f>AE5-AG5</f>
        <v>29</v>
      </c>
    </row>
    <row r="6" spans="1:35" x14ac:dyDescent="0.25">
      <c r="A6" s="4" t="s">
        <v>47</v>
      </c>
      <c r="B6" s="14">
        <v>2</v>
      </c>
      <c r="C6" s="124" t="s">
        <v>24</v>
      </c>
      <c r="D6" s="124">
        <v>13</v>
      </c>
      <c r="E6" s="14" t="s">
        <v>15</v>
      </c>
      <c r="F6" s="14">
        <v>0</v>
      </c>
      <c r="G6" s="14" t="s">
        <v>1</v>
      </c>
      <c r="I6" s="54" t="s">
        <v>39</v>
      </c>
      <c r="J6" s="30">
        <v>3</v>
      </c>
      <c r="K6" s="39">
        <v>0</v>
      </c>
      <c r="L6" s="30">
        <v>11</v>
      </c>
      <c r="M6" s="39">
        <v>3</v>
      </c>
      <c r="N6" s="35">
        <v>0</v>
      </c>
      <c r="O6" s="41">
        <v>4</v>
      </c>
      <c r="P6" s="30">
        <v>17</v>
      </c>
      <c r="Q6" s="39">
        <v>0</v>
      </c>
      <c r="R6" s="30">
        <v>15</v>
      </c>
      <c r="S6" s="39">
        <v>0</v>
      </c>
      <c r="T6" s="32" t="s">
        <v>242</v>
      </c>
      <c r="U6" s="55"/>
      <c r="V6" s="42">
        <v>6</v>
      </c>
      <c r="W6" s="50">
        <v>0</v>
      </c>
      <c r="X6" s="42">
        <v>16</v>
      </c>
      <c r="Y6" s="50">
        <v>8</v>
      </c>
      <c r="Z6" s="35">
        <v>5</v>
      </c>
      <c r="AA6" s="35">
        <v>10</v>
      </c>
      <c r="AB6" s="1">
        <v>8</v>
      </c>
      <c r="AC6" s="1">
        <v>6</v>
      </c>
      <c r="AD6" s="1">
        <v>2</v>
      </c>
      <c r="AE6" s="1">
        <f>J6+L6+N6+P6+R6+V6+X6+Z6</f>
        <v>73</v>
      </c>
      <c r="AF6" s="22">
        <f t="shared" si="0"/>
        <v>9.125</v>
      </c>
      <c r="AG6" s="1">
        <f>K6+M6+O6+Q6+S6+W6+Y6+AA6</f>
        <v>25</v>
      </c>
      <c r="AH6" s="22">
        <f t="shared" si="1"/>
        <v>3.125</v>
      </c>
      <c r="AI6" s="1">
        <f t="shared" ref="AI6:AI22" si="2">AE6-AG6</f>
        <v>48</v>
      </c>
    </row>
    <row r="7" spans="1:35" x14ac:dyDescent="0.25">
      <c r="B7" s="14">
        <v>3</v>
      </c>
      <c r="C7" s="14" t="s">
        <v>13</v>
      </c>
      <c r="D7" s="14">
        <v>0</v>
      </c>
      <c r="E7" s="124" t="s">
        <v>17</v>
      </c>
      <c r="F7" s="124">
        <v>4</v>
      </c>
      <c r="G7" s="14" t="s">
        <v>6</v>
      </c>
      <c r="I7" s="54" t="s">
        <v>58</v>
      </c>
      <c r="J7" s="30">
        <v>4</v>
      </c>
      <c r="K7" s="39">
        <v>0</v>
      </c>
      <c r="L7" s="30">
        <v>6</v>
      </c>
      <c r="M7" s="39">
        <v>4</v>
      </c>
      <c r="N7" s="32" t="s">
        <v>242</v>
      </c>
      <c r="O7" s="55"/>
      <c r="P7" s="30">
        <v>10</v>
      </c>
      <c r="Q7" s="39">
        <v>5</v>
      </c>
      <c r="R7" s="35">
        <v>3</v>
      </c>
      <c r="S7" s="41">
        <v>13</v>
      </c>
      <c r="T7" s="30">
        <v>8</v>
      </c>
      <c r="U7" s="39">
        <v>3</v>
      </c>
      <c r="V7" s="35">
        <v>0</v>
      </c>
      <c r="W7" s="35">
        <v>6</v>
      </c>
      <c r="AB7" s="1">
        <v>6</v>
      </c>
      <c r="AC7" s="1">
        <v>4</v>
      </c>
      <c r="AD7" s="1">
        <v>2</v>
      </c>
      <c r="AE7" s="1">
        <f>J7+L7+P7+R7+T7+V7</f>
        <v>31</v>
      </c>
      <c r="AF7" s="22">
        <f t="shared" si="0"/>
        <v>5.166666666666667</v>
      </c>
      <c r="AG7" s="1">
        <f>K7+M7+Q7+S7+U7+W7</f>
        <v>31</v>
      </c>
      <c r="AH7" s="22">
        <f t="shared" si="1"/>
        <v>5.166666666666667</v>
      </c>
      <c r="AI7" s="1">
        <f t="shared" si="2"/>
        <v>0</v>
      </c>
    </row>
    <row r="8" spans="1:35" x14ac:dyDescent="0.25">
      <c r="B8" s="14">
        <v>4</v>
      </c>
      <c r="C8" s="124" t="s">
        <v>16</v>
      </c>
      <c r="D8" s="124">
        <v>9</v>
      </c>
      <c r="E8" s="14" t="s">
        <v>12</v>
      </c>
      <c r="F8" s="14">
        <v>5</v>
      </c>
      <c r="G8" s="14" t="s">
        <v>5</v>
      </c>
      <c r="I8" s="54" t="s">
        <v>252</v>
      </c>
      <c r="J8" s="35">
        <v>3</v>
      </c>
      <c r="K8" s="41">
        <v>8</v>
      </c>
      <c r="L8" s="32" t="s">
        <v>242</v>
      </c>
      <c r="M8" s="55"/>
      <c r="N8" s="30">
        <v>5</v>
      </c>
      <c r="O8" s="39">
        <v>3</v>
      </c>
      <c r="P8" s="30">
        <v>9</v>
      </c>
      <c r="Q8" s="39">
        <v>4</v>
      </c>
      <c r="R8" s="30">
        <v>9</v>
      </c>
      <c r="S8" s="39">
        <v>1</v>
      </c>
      <c r="T8" s="35">
        <v>3</v>
      </c>
      <c r="U8" s="35">
        <v>8</v>
      </c>
      <c r="AB8" s="1">
        <v>5</v>
      </c>
      <c r="AC8" s="1">
        <v>3</v>
      </c>
      <c r="AD8" s="1">
        <v>2</v>
      </c>
      <c r="AE8" s="1">
        <f>J8+N8+P8+R8+T8</f>
        <v>29</v>
      </c>
      <c r="AF8" s="1">
        <f t="shared" si="0"/>
        <v>5.8</v>
      </c>
      <c r="AG8" s="1">
        <f>K8+O8+Q8+S8+U8</f>
        <v>24</v>
      </c>
      <c r="AH8" s="1">
        <f t="shared" si="1"/>
        <v>4.8</v>
      </c>
      <c r="AI8" s="1">
        <f t="shared" si="2"/>
        <v>5</v>
      </c>
    </row>
    <row r="9" spans="1:35" x14ac:dyDescent="0.25">
      <c r="B9" s="14">
        <v>5</v>
      </c>
      <c r="C9" s="14" t="s">
        <v>19</v>
      </c>
      <c r="D9" s="14">
        <v>0</v>
      </c>
      <c r="E9" s="124" t="s">
        <v>61</v>
      </c>
      <c r="F9" s="124">
        <v>3</v>
      </c>
      <c r="G9" s="14" t="s">
        <v>8</v>
      </c>
      <c r="I9" s="54" t="s">
        <v>101</v>
      </c>
      <c r="J9" s="30">
        <v>13</v>
      </c>
      <c r="K9" s="39">
        <v>0</v>
      </c>
      <c r="L9" s="35">
        <v>4</v>
      </c>
      <c r="M9" s="41">
        <v>6</v>
      </c>
      <c r="N9" s="30">
        <v>7</v>
      </c>
      <c r="O9" s="39">
        <v>2</v>
      </c>
      <c r="P9" s="30">
        <v>9</v>
      </c>
      <c r="Q9" s="39">
        <v>7</v>
      </c>
      <c r="R9" s="32" t="s">
        <v>242</v>
      </c>
      <c r="S9" s="55"/>
      <c r="T9" s="35">
        <v>4</v>
      </c>
      <c r="U9" s="35">
        <v>5</v>
      </c>
      <c r="AB9" s="1">
        <v>5</v>
      </c>
      <c r="AC9" s="1">
        <v>3</v>
      </c>
      <c r="AD9" s="1">
        <v>2</v>
      </c>
      <c r="AE9" s="1">
        <f>J9+L9+N9+P9+T9</f>
        <v>37</v>
      </c>
      <c r="AF9" s="1">
        <f t="shared" si="0"/>
        <v>7.4</v>
      </c>
      <c r="AG9" s="1">
        <f>K9+M9+O9+Q9+U9</f>
        <v>20</v>
      </c>
      <c r="AH9" s="1">
        <f t="shared" si="1"/>
        <v>4</v>
      </c>
      <c r="AI9" s="1">
        <f t="shared" si="2"/>
        <v>17</v>
      </c>
    </row>
    <row r="10" spans="1:35" x14ac:dyDescent="0.25">
      <c r="B10" s="14">
        <v>6</v>
      </c>
      <c r="C10" s="14" t="s">
        <v>10</v>
      </c>
      <c r="D10" s="14">
        <v>5</v>
      </c>
      <c r="E10" s="124" t="s">
        <v>25</v>
      </c>
      <c r="F10" s="124">
        <v>14</v>
      </c>
      <c r="G10" s="14" t="s">
        <v>1</v>
      </c>
      <c r="I10" s="54" t="s">
        <v>119</v>
      </c>
      <c r="J10" s="30">
        <v>8</v>
      </c>
      <c r="K10" s="39">
        <v>2</v>
      </c>
      <c r="L10" s="32" t="s">
        <v>242</v>
      </c>
      <c r="M10" s="55"/>
      <c r="N10" s="30">
        <v>4</v>
      </c>
      <c r="O10" s="39">
        <v>0</v>
      </c>
      <c r="P10" s="35">
        <v>5</v>
      </c>
      <c r="Q10" s="41">
        <v>10</v>
      </c>
      <c r="R10" s="35">
        <v>0</v>
      </c>
      <c r="S10" s="35">
        <v>15</v>
      </c>
      <c r="AB10" s="1">
        <v>4</v>
      </c>
      <c r="AC10" s="1">
        <v>2</v>
      </c>
      <c r="AD10" s="1">
        <v>2</v>
      </c>
      <c r="AE10" s="1">
        <f>J10+N10+P10+R10</f>
        <v>17</v>
      </c>
      <c r="AF10" s="22">
        <f t="shared" si="0"/>
        <v>4.25</v>
      </c>
      <c r="AG10" s="1">
        <f>K10+O10+Q10+S10</f>
        <v>27</v>
      </c>
      <c r="AH10" s="22">
        <f t="shared" si="1"/>
        <v>6.75</v>
      </c>
      <c r="AI10" s="1">
        <f t="shared" si="2"/>
        <v>-10</v>
      </c>
    </row>
    <row r="11" spans="1:35" x14ac:dyDescent="0.25">
      <c r="B11" s="14">
        <v>7</v>
      </c>
      <c r="C11" s="14" t="s">
        <v>26</v>
      </c>
      <c r="D11" s="14">
        <v>1</v>
      </c>
      <c r="E11" s="124" t="s">
        <v>42</v>
      </c>
      <c r="F11" s="124">
        <v>3</v>
      </c>
      <c r="G11" s="14" t="s">
        <v>6</v>
      </c>
      <c r="I11" s="54" t="s">
        <v>38</v>
      </c>
      <c r="J11" s="35">
        <v>4</v>
      </c>
      <c r="K11" s="41">
        <v>5</v>
      </c>
      <c r="L11" s="30">
        <v>5</v>
      </c>
      <c r="M11" s="39">
        <v>4</v>
      </c>
      <c r="N11" s="30">
        <v>8</v>
      </c>
      <c r="O11" s="39">
        <v>7</v>
      </c>
      <c r="P11" s="32" t="s">
        <v>242</v>
      </c>
      <c r="Q11" s="55"/>
      <c r="R11" s="35">
        <v>1</v>
      </c>
      <c r="S11" s="35">
        <v>9</v>
      </c>
      <c r="AB11" s="1">
        <v>4</v>
      </c>
      <c r="AC11" s="1">
        <v>2</v>
      </c>
      <c r="AD11" s="1">
        <v>2</v>
      </c>
      <c r="AE11" s="1">
        <f>J11+L11+N11+R11</f>
        <v>18</v>
      </c>
      <c r="AF11" s="1">
        <f t="shared" ref="AF11:AF22" si="3">AE11/AB11</f>
        <v>4.5</v>
      </c>
      <c r="AG11" s="1">
        <f>K11+M11+O11+S11</f>
        <v>25</v>
      </c>
      <c r="AH11" s="22">
        <f t="shared" ref="AH11:AH22" si="4">AG11/AB11</f>
        <v>6.25</v>
      </c>
      <c r="AI11" s="1">
        <f t="shared" si="2"/>
        <v>-7</v>
      </c>
    </row>
    <row r="12" spans="1:35" x14ac:dyDescent="0.25">
      <c r="B12" s="14">
        <v>8</v>
      </c>
      <c r="C12" s="124" t="s">
        <v>48</v>
      </c>
      <c r="D12" s="124">
        <v>5</v>
      </c>
      <c r="E12" s="14" t="s">
        <v>11</v>
      </c>
      <c r="F12" s="14">
        <v>4</v>
      </c>
      <c r="G12" s="14" t="s">
        <v>8</v>
      </c>
      <c r="I12" s="54" t="s">
        <v>102</v>
      </c>
      <c r="J12" s="30">
        <v>14</v>
      </c>
      <c r="K12" s="39">
        <v>5</v>
      </c>
      <c r="L12" s="30">
        <v>3</v>
      </c>
      <c r="M12" s="39">
        <v>2</v>
      </c>
      <c r="N12" s="35">
        <v>0</v>
      </c>
      <c r="O12" s="41">
        <v>13</v>
      </c>
      <c r="P12" s="35">
        <v>0</v>
      </c>
      <c r="Q12" s="35">
        <v>17</v>
      </c>
      <c r="AB12" s="1">
        <v>4</v>
      </c>
      <c r="AC12" s="1">
        <v>2</v>
      </c>
      <c r="AD12" s="1">
        <v>2</v>
      </c>
      <c r="AE12" s="1">
        <f>J12+L12+N12+P12</f>
        <v>17</v>
      </c>
      <c r="AF12" s="22">
        <f t="shared" si="3"/>
        <v>4.25</v>
      </c>
      <c r="AG12" s="1">
        <f>K12+M12+O12+Q12</f>
        <v>37</v>
      </c>
      <c r="AH12" s="22">
        <f t="shared" si="4"/>
        <v>9.25</v>
      </c>
      <c r="AI12" s="1">
        <f t="shared" si="2"/>
        <v>-20</v>
      </c>
    </row>
    <row r="13" spans="1:35" x14ac:dyDescent="0.25">
      <c r="B13" s="14">
        <v>9</v>
      </c>
      <c r="C13" s="14" t="s">
        <v>23</v>
      </c>
      <c r="D13" s="14">
        <v>1</v>
      </c>
      <c r="E13" s="124" t="s">
        <v>18</v>
      </c>
      <c r="F13" s="124">
        <v>8</v>
      </c>
      <c r="G13" s="14" t="s">
        <v>5</v>
      </c>
      <c r="I13" s="54" t="s">
        <v>42</v>
      </c>
      <c r="J13" s="30">
        <v>3</v>
      </c>
      <c r="K13" s="39">
        <v>1</v>
      </c>
      <c r="L13" s="35">
        <v>2</v>
      </c>
      <c r="M13" s="41">
        <v>3</v>
      </c>
      <c r="N13" s="30">
        <v>5</v>
      </c>
      <c r="O13" s="39">
        <v>4</v>
      </c>
      <c r="P13" s="35">
        <v>7</v>
      </c>
      <c r="Q13" s="35">
        <v>9</v>
      </c>
      <c r="AB13" s="1">
        <v>4</v>
      </c>
      <c r="AC13" s="1">
        <v>2</v>
      </c>
      <c r="AD13" s="1">
        <v>2</v>
      </c>
      <c r="AE13" s="1">
        <f>J13+L13+N13+P13</f>
        <v>17</v>
      </c>
      <c r="AF13" s="22">
        <f t="shared" si="3"/>
        <v>4.25</v>
      </c>
      <c r="AG13" s="1">
        <f>K13+M13+O13+Q13</f>
        <v>17</v>
      </c>
      <c r="AH13" s="22">
        <f t="shared" si="4"/>
        <v>4.25</v>
      </c>
      <c r="AI13" s="1">
        <f t="shared" si="2"/>
        <v>0</v>
      </c>
    </row>
    <row r="14" spans="1:35" x14ac:dyDescent="0.25">
      <c r="I14" s="54" t="s">
        <v>103</v>
      </c>
      <c r="J14" s="35">
        <v>0</v>
      </c>
      <c r="K14" s="41">
        <v>4</v>
      </c>
      <c r="L14" s="30">
        <v>13</v>
      </c>
      <c r="M14" s="39">
        <v>4</v>
      </c>
      <c r="N14" s="32" t="s">
        <v>242</v>
      </c>
      <c r="O14" s="55"/>
      <c r="P14" s="35">
        <v>4</v>
      </c>
      <c r="Q14" s="35">
        <v>9</v>
      </c>
      <c r="AB14" s="1">
        <v>3</v>
      </c>
      <c r="AC14" s="1">
        <v>1</v>
      </c>
      <c r="AD14" s="1">
        <v>2</v>
      </c>
      <c r="AE14" s="1">
        <f>J14+L14+P14</f>
        <v>17</v>
      </c>
      <c r="AF14" s="22">
        <f t="shared" si="3"/>
        <v>5.666666666666667</v>
      </c>
      <c r="AG14" s="1">
        <f>K14+M14+Q14</f>
        <v>17</v>
      </c>
      <c r="AH14" s="22">
        <f t="shared" si="4"/>
        <v>5.666666666666667</v>
      </c>
      <c r="AI14" s="1">
        <f t="shared" si="2"/>
        <v>0</v>
      </c>
    </row>
    <row r="15" spans="1:35" x14ac:dyDescent="0.25">
      <c r="I15" s="54" t="s">
        <v>106</v>
      </c>
      <c r="J15" s="30">
        <v>9</v>
      </c>
      <c r="K15" s="39">
        <v>5</v>
      </c>
      <c r="L15" s="35">
        <v>3</v>
      </c>
      <c r="M15" s="41">
        <v>11</v>
      </c>
      <c r="N15" s="35">
        <v>2</v>
      </c>
      <c r="O15" s="35">
        <v>7</v>
      </c>
      <c r="AB15" s="1">
        <v>3</v>
      </c>
      <c r="AC15" s="1">
        <v>1</v>
      </c>
      <c r="AD15" s="1">
        <v>2</v>
      </c>
      <c r="AE15" s="1">
        <f>J15+L15+N15</f>
        <v>14</v>
      </c>
      <c r="AF15" s="22">
        <f t="shared" si="3"/>
        <v>4.666666666666667</v>
      </c>
      <c r="AG15" s="1">
        <f>K15+M15+O15</f>
        <v>23</v>
      </c>
      <c r="AH15" s="22">
        <f t="shared" si="4"/>
        <v>7.666666666666667</v>
      </c>
      <c r="AI15" s="1">
        <f t="shared" si="2"/>
        <v>-9</v>
      </c>
    </row>
    <row r="16" spans="1:35" x14ac:dyDescent="0.25">
      <c r="A16" s="3" t="s">
        <v>120</v>
      </c>
      <c r="B16" s="15" t="s">
        <v>44</v>
      </c>
      <c r="C16" s="15" t="s">
        <v>99</v>
      </c>
      <c r="D16" s="15"/>
      <c r="E16" s="15" t="s">
        <v>98</v>
      </c>
      <c r="F16" s="15"/>
      <c r="G16" s="15" t="s">
        <v>4</v>
      </c>
      <c r="I16" s="54" t="s">
        <v>76</v>
      </c>
      <c r="J16" s="35">
        <v>1</v>
      </c>
      <c r="K16" s="41">
        <v>3</v>
      </c>
      <c r="L16" s="30">
        <v>5</v>
      </c>
      <c r="M16" s="39">
        <v>3</v>
      </c>
      <c r="N16" s="35">
        <v>3</v>
      </c>
      <c r="O16" s="35">
        <v>5</v>
      </c>
      <c r="AB16" s="1">
        <v>3</v>
      </c>
      <c r="AC16" s="1">
        <v>1</v>
      </c>
      <c r="AD16" s="1">
        <v>2</v>
      </c>
      <c r="AE16" s="1">
        <f>J16+L16+N16</f>
        <v>9</v>
      </c>
      <c r="AF16" s="1">
        <f t="shared" si="3"/>
        <v>3</v>
      </c>
      <c r="AG16" s="1">
        <f>K16+M16+O16</f>
        <v>11</v>
      </c>
      <c r="AH16" s="22">
        <f t="shared" si="4"/>
        <v>3.6666666666666665</v>
      </c>
      <c r="AI16" s="1">
        <f t="shared" si="2"/>
        <v>-2</v>
      </c>
    </row>
    <row r="17" spans="1:35" x14ac:dyDescent="0.25">
      <c r="A17" s="4" t="s">
        <v>49</v>
      </c>
      <c r="B17" s="14">
        <v>14</v>
      </c>
      <c r="C17" s="14" t="s">
        <v>24</v>
      </c>
      <c r="D17" s="14">
        <v>4</v>
      </c>
      <c r="E17" s="124" t="s">
        <v>17</v>
      </c>
      <c r="F17" s="124">
        <v>6</v>
      </c>
      <c r="G17" s="14" t="s">
        <v>5</v>
      </c>
      <c r="I17" s="54" t="s">
        <v>40</v>
      </c>
      <c r="J17" s="35">
        <v>1</v>
      </c>
      <c r="K17" s="41">
        <v>3</v>
      </c>
      <c r="L17" s="30">
        <v>8</v>
      </c>
      <c r="M17" s="39">
        <v>5</v>
      </c>
      <c r="N17" s="35">
        <v>7</v>
      </c>
      <c r="O17" s="35">
        <v>8</v>
      </c>
      <c r="AB17" s="1">
        <v>3</v>
      </c>
      <c r="AC17" s="1">
        <v>1</v>
      </c>
      <c r="AD17" s="1">
        <v>2</v>
      </c>
      <c r="AE17" s="1">
        <f>J17+L17+N17</f>
        <v>16</v>
      </c>
      <c r="AF17" s="22">
        <f t="shared" si="3"/>
        <v>5.333333333333333</v>
      </c>
      <c r="AG17" s="1">
        <f>K17+M17+O17</f>
        <v>16</v>
      </c>
      <c r="AH17" s="22">
        <f t="shared" si="4"/>
        <v>5.333333333333333</v>
      </c>
      <c r="AI17" s="1">
        <f t="shared" si="2"/>
        <v>0</v>
      </c>
    </row>
    <row r="18" spans="1:35" x14ac:dyDescent="0.25">
      <c r="A18" s="1" t="s">
        <v>31</v>
      </c>
      <c r="B18" s="14">
        <v>15</v>
      </c>
      <c r="C18" s="14" t="s">
        <v>16</v>
      </c>
      <c r="D18" s="14">
        <v>3</v>
      </c>
      <c r="E18" s="124" t="s">
        <v>61</v>
      </c>
      <c r="F18" s="124">
        <v>11</v>
      </c>
      <c r="G18" s="14" t="s">
        <v>8</v>
      </c>
      <c r="I18" s="54" t="s">
        <v>122</v>
      </c>
      <c r="J18" s="30">
        <v>5</v>
      </c>
      <c r="K18" s="39">
        <v>4</v>
      </c>
      <c r="L18" s="35">
        <v>2</v>
      </c>
      <c r="M18" s="41">
        <v>3</v>
      </c>
      <c r="N18" s="35">
        <v>4</v>
      </c>
      <c r="O18" s="35">
        <v>5</v>
      </c>
      <c r="AB18" s="1">
        <v>3</v>
      </c>
      <c r="AC18" s="1">
        <v>1</v>
      </c>
      <c r="AD18" s="1">
        <v>2</v>
      </c>
      <c r="AE18" s="1">
        <f>J18+L18+N18</f>
        <v>11</v>
      </c>
      <c r="AF18" s="22">
        <f t="shared" si="3"/>
        <v>3.6666666666666665</v>
      </c>
      <c r="AG18" s="1">
        <f>K18+M18+O18</f>
        <v>12</v>
      </c>
      <c r="AH18" s="1">
        <f t="shared" si="4"/>
        <v>4</v>
      </c>
      <c r="AI18" s="1">
        <f t="shared" si="2"/>
        <v>-1</v>
      </c>
    </row>
    <row r="19" spans="1:35" x14ac:dyDescent="0.25">
      <c r="A19" s="1" t="s">
        <v>50</v>
      </c>
      <c r="B19" s="14">
        <v>16</v>
      </c>
      <c r="C19" s="124" t="s">
        <v>25</v>
      </c>
      <c r="D19" s="124">
        <v>3</v>
      </c>
      <c r="E19" s="14" t="s">
        <v>42</v>
      </c>
      <c r="F19" s="14">
        <v>2</v>
      </c>
      <c r="G19" s="14" t="s">
        <v>6</v>
      </c>
      <c r="I19" s="54" t="s">
        <v>71</v>
      </c>
      <c r="J19" s="35">
        <v>0</v>
      </c>
      <c r="K19" s="41">
        <v>13</v>
      </c>
      <c r="L19" s="35">
        <v>4</v>
      </c>
      <c r="M19" s="35">
        <v>13</v>
      </c>
      <c r="AB19" s="1">
        <v>2</v>
      </c>
      <c r="AC19" s="1">
        <v>0</v>
      </c>
      <c r="AD19" s="1">
        <v>2</v>
      </c>
      <c r="AE19" s="1">
        <f>J19+L19</f>
        <v>4</v>
      </c>
      <c r="AF19" s="1">
        <f t="shared" si="3"/>
        <v>2</v>
      </c>
      <c r="AG19" s="1">
        <f>K19+M19</f>
        <v>26</v>
      </c>
      <c r="AH19" s="1">
        <f t="shared" si="4"/>
        <v>13</v>
      </c>
      <c r="AI19" s="1">
        <f t="shared" si="2"/>
        <v>-22</v>
      </c>
    </row>
    <row r="20" spans="1:35" x14ac:dyDescent="0.25">
      <c r="A20" s="1" t="s">
        <v>51</v>
      </c>
      <c r="B20" s="14">
        <v>17</v>
      </c>
      <c r="C20" s="14" t="s">
        <v>48</v>
      </c>
      <c r="D20" s="14">
        <v>2</v>
      </c>
      <c r="E20" s="124" t="s">
        <v>18</v>
      </c>
      <c r="F20" s="124">
        <v>3</v>
      </c>
      <c r="G20" s="14" t="s">
        <v>5</v>
      </c>
      <c r="I20" s="54" t="s">
        <v>12</v>
      </c>
      <c r="J20" s="35">
        <v>5</v>
      </c>
      <c r="K20" s="41">
        <v>9</v>
      </c>
      <c r="L20" s="35">
        <v>3</v>
      </c>
      <c r="M20" s="35">
        <v>5</v>
      </c>
      <c r="AB20" s="1">
        <v>2</v>
      </c>
      <c r="AC20" s="1">
        <v>0</v>
      </c>
      <c r="AD20" s="1">
        <v>2</v>
      </c>
      <c r="AE20" s="1">
        <f>J20+L20</f>
        <v>8</v>
      </c>
      <c r="AF20" s="1">
        <f t="shared" si="3"/>
        <v>4</v>
      </c>
      <c r="AG20" s="1">
        <f>K20+M20</f>
        <v>14</v>
      </c>
      <c r="AH20" s="1">
        <f t="shared" si="4"/>
        <v>7</v>
      </c>
      <c r="AI20" s="1">
        <f t="shared" si="2"/>
        <v>-6</v>
      </c>
    </row>
    <row r="21" spans="1:35" x14ac:dyDescent="0.25">
      <c r="I21" s="54" t="s">
        <v>109</v>
      </c>
      <c r="J21" s="35">
        <v>5</v>
      </c>
      <c r="K21" s="41">
        <v>14</v>
      </c>
      <c r="L21" s="35">
        <v>5</v>
      </c>
      <c r="M21" s="35">
        <v>8</v>
      </c>
      <c r="AB21" s="1">
        <v>2</v>
      </c>
      <c r="AC21" s="1">
        <v>0</v>
      </c>
      <c r="AD21" s="1">
        <v>2</v>
      </c>
      <c r="AE21" s="1">
        <f>J21+L21</f>
        <v>10</v>
      </c>
      <c r="AF21" s="1">
        <f t="shared" si="3"/>
        <v>5</v>
      </c>
      <c r="AG21" s="1">
        <f>K21+M21</f>
        <v>22</v>
      </c>
      <c r="AH21" s="1">
        <f t="shared" si="4"/>
        <v>11</v>
      </c>
      <c r="AI21" s="1">
        <f t="shared" si="2"/>
        <v>-12</v>
      </c>
    </row>
    <row r="22" spans="1:35" x14ac:dyDescent="0.25">
      <c r="I22" s="54" t="s">
        <v>108</v>
      </c>
      <c r="J22" s="35">
        <v>1</v>
      </c>
      <c r="K22" s="41">
        <v>8</v>
      </c>
      <c r="L22" s="35">
        <v>4</v>
      </c>
      <c r="M22" s="35">
        <v>5</v>
      </c>
      <c r="AB22" s="1">
        <v>2</v>
      </c>
      <c r="AC22" s="1">
        <v>0</v>
      </c>
      <c r="AD22" s="1">
        <v>2</v>
      </c>
      <c r="AE22" s="1">
        <f>J22+L22</f>
        <v>5</v>
      </c>
      <c r="AF22" s="1">
        <f t="shared" si="3"/>
        <v>2.5</v>
      </c>
      <c r="AG22" s="1">
        <f>K22+M22</f>
        <v>13</v>
      </c>
      <c r="AH22" s="1">
        <f t="shared" si="4"/>
        <v>6.5</v>
      </c>
      <c r="AI22" s="1">
        <f t="shared" si="2"/>
        <v>-8</v>
      </c>
    </row>
    <row r="23" spans="1:35" x14ac:dyDescent="0.25">
      <c r="A23" s="3" t="s">
        <v>32</v>
      </c>
      <c r="B23" s="15" t="s">
        <v>44</v>
      </c>
      <c r="C23" s="15" t="s">
        <v>99</v>
      </c>
      <c r="D23" s="15"/>
      <c r="E23" s="15" t="s">
        <v>98</v>
      </c>
      <c r="F23" s="15"/>
      <c r="G23" s="15" t="s">
        <v>4</v>
      </c>
    </row>
    <row r="24" spans="1:35" x14ac:dyDescent="0.25">
      <c r="A24" s="1" t="s">
        <v>31</v>
      </c>
      <c r="B24" s="14">
        <v>10</v>
      </c>
      <c r="C24" s="14" t="s">
        <v>15</v>
      </c>
      <c r="D24" s="14">
        <v>4</v>
      </c>
      <c r="E24" s="124" t="s">
        <v>13</v>
      </c>
      <c r="F24" s="124">
        <v>13</v>
      </c>
      <c r="G24" s="14" t="s">
        <v>1</v>
      </c>
    </row>
    <row r="25" spans="1:35" x14ac:dyDescent="0.25">
      <c r="A25" s="1" t="s">
        <v>52</v>
      </c>
      <c r="B25" s="14">
        <v>11</v>
      </c>
      <c r="C25" s="14" t="s">
        <v>12</v>
      </c>
      <c r="D25" s="14">
        <v>3</v>
      </c>
      <c r="E25" s="124" t="s">
        <v>19</v>
      </c>
      <c r="F25" s="124">
        <v>5</v>
      </c>
      <c r="G25" s="14" t="s">
        <v>8</v>
      </c>
    </row>
    <row r="26" spans="1:35" x14ac:dyDescent="0.25">
      <c r="A26" s="1" t="s">
        <v>53</v>
      </c>
      <c r="B26" s="14">
        <v>12</v>
      </c>
      <c r="C26" s="14" t="s">
        <v>10</v>
      </c>
      <c r="D26" s="14">
        <v>5</v>
      </c>
      <c r="E26" s="124" t="s">
        <v>26</v>
      </c>
      <c r="F26" s="124">
        <v>8</v>
      </c>
      <c r="G26" s="14" t="s">
        <v>6</v>
      </c>
    </row>
    <row r="27" spans="1:35" x14ac:dyDescent="0.25">
      <c r="B27" s="14">
        <v>13</v>
      </c>
      <c r="C27" s="124" t="s">
        <v>11</v>
      </c>
      <c r="D27" s="124">
        <v>5</v>
      </c>
      <c r="E27" s="14" t="s">
        <v>23</v>
      </c>
      <c r="F27" s="14">
        <v>4</v>
      </c>
      <c r="G27" s="14" t="s">
        <v>5</v>
      </c>
    </row>
    <row r="30" spans="1:35" x14ac:dyDescent="0.25">
      <c r="B30" s="15" t="s">
        <v>44</v>
      </c>
      <c r="C30" s="15" t="s">
        <v>99</v>
      </c>
      <c r="D30" s="15"/>
      <c r="E30" s="15" t="s">
        <v>98</v>
      </c>
      <c r="F30" s="15"/>
      <c r="G30" s="15" t="s">
        <v>4</v>
      </c>
    </row>
    <row r="31" spans="1:35" x14ac:dyDescent="0.25">
      <c r="B31" s="14">
        <v>18</v>
      </c>
      <c r="C31" s="124" t="s">
        <v>328</v>
      </c>
      <c r="D31" s="124">
        <v>5</v>
      </c>
      <c r="E31" s="14" t="s">
        <v>19</v>
      </c>
      <c r="F31" s="14">
        <v>3</v>
      </c>
      <c r="G31" s="14" t="s">
        <v>6</v>
      </c>
    </row>
    <row r="32" spans="1:35" x14ac:dyDescent="0.25">
      <c r="B32" s="14">
        <v>19</v>
      </c>
      <c r="C32" s="14" t="s">
        <v>26</v>
      </c>
      <c r="D32" s="14">
        <v>7</v>
      </c>
      <c r="E32" s="124" t="s">
        <v>11</v>
      </c>
      <c r="F32" s="124">
        <v>8</v>
      </c>
      <c r="G32" s="14" t="s">
        <v>5</v>
      </c>
    </row>
    <row r="33" spans="1:7" x14ac:dyDescent="0.25">
      <c r="B33" s="14">
        <v>20</v>
      </c>
      <c r="C33" s="124" t="s">
        <v>24</v>
      </c>
      <c r="D33" s="124">
        <v>7</v>
      </c>
      <c r="E33" s="14" t="s">
        <v>16</v>
      </c>
      <c r="F33" s="14">
        <v>2</v>
      </c>
      <c r="G33" s="14" t="s">
        <v>1</v>
      </c>
    </row>
    <row r="34" spans="1:7" x14ac:dyDescent="0.25">
      <c r="B34" s="14">
        <v>21</v>
      </c>
      <c r="C34" s="124" t="s">
        <v>42</v>
      </c>
      <c r="D34" s="124">
        <v>5</v>
      </c>
      <c r="E34" s="14" t="s">
        <v>48</v>
      </c>
      <c r="F34" s="14">
        <v>4</v>
      </c>
      <c r="G34" s="14" t="s">
        <v>6</v>
      </c>
    </row>
    <row r="35" spans="1:7" x14ac:dyDescent="0.25">
      <c r="B35" s="14">
        <v>22</v>
      </c>
      <c r="C35" s="124" t="s">
        <v>85</v>
      </c>
      <c r="D35" s="124">
        <v>4</v>
      </c>
      <c r="E35" s="14" t="s">
        <v>61</v>
      </c>
      <c r="F35" s="14">
        <v>0</v>
      </c>
      <c r="G35" s="14" t="s">
        <v>8</v>
      </c>
    </row>
    <row r="36" spans="1:7" x14ac:dyDescent="0.25">
      <c r="B36" s="14">
        <v>23</v>
      </c>
      <c r="C36" s="14" t="s">
        <v>25</v>
      </c>
      <c r="D36" s="14">
        <v>0</v>
      </c>
      <c r="E36" s="124" t="s">
        <v>18</v>
      </c>
      <c r="F36" s="124">
        <v>13</v>
      </c>
      <c r="G36" s="14" t="s">
        <v>5</v>
      </c>
    </row>
    <row r="39" spans="1:7" x14ac:dyDescent="0.25">
      <c r="A39" s="3" t="s">
        <v>34</v>
      </c>
      <c r="B39" s="15" t="s">
        <v>44</v>
      </c>
      <c r="C39" s="15" t="s">
        <v>99</v>
      </c>
      <c r="D39" s="15"/>
      <c r="E39" s="15" t="s">
        <v>98</v>
      </c>
      <c r="F39" s="15"/>
      <c r="G39" s="15" t="s">
        <v>4</v>
      </c>
    </row>
    <row r="40" spans="1:7" x14ac:dyDescent="0.25">
      <c r="A40" s="2" t="s">
        <v>54</v>
      </c>
      <c r="B40" s="14">
        <v>24</v>
      </c>
      <c r="C40" s="14" t="s">
        <v>13</v>
      </c>
      <c r="D40" s="14">
        <v>4</v>
      </c>
      <c r="E40" s="124" t="s">
        <v>328</v>
      </c>
      <c r="F40" s="124">
        <v>9</v>
      </c>
      <c r="G40" s="14" t="s">
        <v>1</v>
      </c>
    </row>
    <row r="41" spans="1:7" x14ac:dyDescent="0.25">
      <c r="A41" s="1" t="s">
        <v>31</v>
      </c>
      <c r="B41" s="14">
        <v>25</v>
      </c>
      <c r="C41" s="124" t="s">
        <v>24</v>
      </c>
      <c r="D41" s="124">
        <v>9</v>
      </c>
      <c r="E41" s="14" t="s">
        <v>42</v>
      </c>
      <c r="F41" s="14">
        <v>7</v>
      </c>
      <c r="G41" s="14" t="s">
        <v>6</v>
      </c>
    </row>
    <row r="42" spans="1:7" x14ac:dyDescent="0.25">
      <c r="A42" s="1" t="s">
        <v>55</v>
      </c>
      <c r="B42" s="14">
        <v>26</v>
      </c>
      <c r="C42" s="124" t="s">
        <v>61</v>
      </c>
      <c r="D42" s="124">
        <v>17</v>
      </c>
      <c r="E42" s="14" t="s">
        <v>25</v>
      </c>
      <c r="F42" s="14">
        <v>0</v>
      </c>
      <c r="G42" s="14" t="s">
        <v>5</v>
      </c>
    </row>
    <row r="43" spans="1:7" x14ac:dyDescent="0.25">
      <c r="A43" s="1" t="s">
        <v>56</v>
      </c>
      <c r="B43" s="14">
        <v>27</v>
      </c>
      <c r="C43" s="124" t="s">
        <v>17</v>
      </c>
      <c r="D43" s="124">
        <v>10</v>
      </c>
      <c r="E43" s="14" t="s">
        <v>85</v>
      </c>
      <c r="F43" s="14">
        <v>5</v>
      </c>
      <c r="G43" s="14" t="s">
        <v>8</v>
      </c>
    </row>
    <row r="46" spans="1:7" x14ac:dyDescent="0.25">
      <c r="A46" s="3" t="s">
        <v>35</v>
      </c>
      <c r="B46" s="15" t="s">
        <v>44</v>
      </c>
      <c r="C46" s="15" t="s">
        <v>99</v>
      </c>
      <c r="D46" s="15"/>
      <c r="E46" s="15" t="s">
        <v>98</v>
      </c>
      <c r="F46" s="15"/>
      <c r="G46" s="15" t="s">
        <v>4</v>
      </c>
    </row>
    <row r="47" spans="1:7" x14ac:dyDescent="0.25">
      <c r="A47" s="1" t="s">
        <v>31</v>
      </c>
      <c r="B47" s="14">
        <v>28</v>
      </c>
      <c r="C47" s="124" t="s">
        <v>328</v>
      </c>
      <c r="D47" s="124">
        <v>9</v>
      </c>
      <c r="E47" s="14" t="s">
        <v>11</v>
      </c>
      <c r="F47" s="14">
        <v>1</v>
      </c>
      <c r="G47" s="14" t="s">
        <v>6</v>
      </c>
    </row>
    <row r="48" spans="1:7" x14ac:dyDescent="0.25">
      <c r="A48" s="1" t="s">
        <v>57</v>
      </c>
      <c r="B48" s="14">
        <v>29</v>
      </c>
      <c r="C48" s="124" t="s">
        <v>61</v>
      </c>
      <c r="D48" s="124">
        <v>15</v>
      </c>
      <c r="E48" s="14" t="s">
        <v>85</v>
      </c>
      <c r="F48" s="14">
        <v>0</v>
      </c>
      <c r="G48" s="14" t="s">
        <v>8</v>
      </c>
    </row>
    <row r="49" spans="1:7" x14ac:dyDescent="0.25">
      <c r="B49" s="14">
        <v>30</v>
      </c>
      <c r="C49" s="14" t="s">
        <v>17</v>
      </c>
      <c r="D49" s="14">
        <v>3</v>
      </c>
      <c r="E49" s="124" t="s">
        <v>18</v>
      </c>
      <c r="F49" s="124">
        <v>13</v>
      </c>
      <c r="G49" s="14" t="s">
        <v>5</v>
      </c>
    </row>
    <row r="52" spans="1:7" x14ac:dyDescent="0.25">
      <c r="A52" s="3" t="s">
        <v>37</v>
      </c>
      <c r="B52" s="15" t="s">
        <v>44</v>
      </c>
      <c r="C52" s="15" t="s">
        <v>99</v>
      </c>
      <c r="D52" s="15"/>
      <c r="E52" s="15" t="s">
        <v>98</v>
      </c>
      <c r="F52" s="15"/>
      <c r="G52" s="15" t="s">
        <v>4</v>
      </c>
    </row>
    <row r="53" spans="1:7" x14ac:dyDescent="0.25">
      <c r="B53" s="14">
        <v>31</v>
      </c>
      <c r="C53" s="124" t="s">
        <v>58</v>
      </c>
      <c r="D53" s="124">
        <v>8</v>
      </c>
      <c r="E53" s="14" t="s">
        <v>328</v>
      </c>
      <c r="F53" s="14">
        <v>3</v>
      </c>
      <c r="G53" s="14" t="s">
        <v>8</v>
      </c>
    </row>
    <row r="54" spans="1:7" x14ac:dyDescent="0.25">
      <c r="B54" s="14">
        <v>32</v>
      </c>
      <c r="C54" s="124" t="s">
        <v>18</v>
      </c>
      <c r="D54" s="124">
        <v>5</v>
      </c>
      <c r="E54" s="14" t="s">
        <v>24</v>
      </c>
      <c r="F54" s="14">
        <v>4</v>
      </c>
      <c r="G54" s="14" t="s">
        <v>5</v>
      </c>
    </row>
    <row r="57" spans="1:7" x14ac:dyDescent="0.25">
      <c r="A57" s="3" t="s">
        <v>247</v>
      </c>
      <c r="B57" s="15" t="s">
        <v>44</v>
      </c>
      <c r="C57" s="15" t="s">
        <v>99</v>
      </c>
      <c r="D57" s="15"/>
      <c r="E57" s="15" t="s">
        <v>98</v>
      </c>
      <c r="F57" s="15"/>
      <c r="G57" s="15" t="s">
        <v>4</v>
      </c>
    </row>
    <row r="58" spans="1:7" x14ac:dyDescent="0.25">
      <c r="A58" s="2" t="s">
        <v>60</v>
      </c>
      <c r="B58" s="14">
        <v>33</v>
      </c>
      <c r="C58" s="14" t="s">
        <v>17</v>
      </c>
      <c r="D58" s="14">
        <v>0</v>
      </c>
      <c r="E58" s="124" t="s">
        <v>61</v>
      </c>
      <c r="F58" s="124">
        <v>6</v>
      </c>
      <c r="G58" s="14" t="s">
        <v>5</v>
      </c>
    </row>
    <row r="59" spans="1:7" x14ac:dyDescent="0.25">
      <c r="A59" s="1" t="s">
        <v>31</v>
      </c>
    </row>
    <row r="60" spans="1:7" x14ac:dyDescent="0.25">
      <c r="A60" s="1" t="s">
        <v>0</v>
      </c>
    </row>
    <row r="61" spans="1:7" x14ac:dyDescent="0.25">
      <c r="A61" s="3" t="s">
        <v>77</v>
      </c>
      <c r="B61" s="14">
        <v>34</v>
      </c>
      <c r="C61" s="14" t="s">
        <v>18</v>
      </c>
      <c r="D61" s="14">
        <v>8</v>
      </c>
      <c r="E61" s="124" t="s">
        <v>61</v>
      </c>
      <c r="F61" s="124">
        <v>16</v>
      </c>
      <c r="G61" s="14" t="s">
        <v>5</v>
      </c>
    </row>
    <row r="64" spans="1:7" x14ac:dyDescent="0.25">
      <c r="A64" s="3" t="s">
        <v>78</v>
      </c>
      <c r="B64" s="14">
        <v>35</v>
      </c>
      <c r="C64" s="124" t="s">
        <v>18</v>
      </c>
      <c r="D64" s="124">
        <v>10</v>
      </c>
      <c r="E64" s="14" t="s">
        <v>61</v>
      </c>
      <c r="F64" s="14">
        <v>5</v>
      </c>
      <c r="G64" s="14" t="s">
        <v>5</v>
      </c>
    </row>
    <row r="66" spans="2:5" ht="18.75" x14ac:dyDescent="0.3">
      <c r="B66" s="26" t="s">
        <v>226</v>
      </c>
      <c r="E66" s="24"/>
    </row>
  </sheetData>
  <sortState xmlns:xlrd2="http://schemas.microsoft.com/office/spreadsheetml/2017/richdata2" ref="I25:I59">
    <sortCondition ref="I25:I59"/>
  </sortState>
  <phoneticPr fontId="2" type="noConversion"/>
  <pageMargins left="0.7" right="0.7" top="0.75" bottom="0.75" header="0.3" footer="0.3"/>
  <pageSetup orientation="portrait" horizontalDpi="4294967292"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26010-1848-441B-8269-82E6B2E9831B}">
  <dimension ref="A2:AG66"/>
  <sheetViews>
    <sheetView showGridLines="0" topLeftCell="A6" zoomScale="98" zoomScaleNormal="98" workbookViewId="0"/>
  </sheetViews>
  <sheetFormatPr defaultColWidth="8.85546875" defaultRowHeight="15" x14ac:dyDescent="0.25"/>
  <cols>
    <col min="1" max="1" width="22" style="5" customWidth="1"/>
    <col min="2" max="2" width="9.28515625" style="5" customWidth="1"/>
    <col min="3" max="3" width="23.85546875" style="1" customWidth="1"/>
    <col min="4" max="4" width="4" style="1" customWidth="1"/>
    <col min="5" max="5" width="21.140625" style="1" customWidth="1"/>
    <col min="6" max="6" width="5" style="1" customWidth="1"/>
    <col min="7" max="7" width="15.28515625" style="5" customWidth="1"/>
    <col min="8" max="8" width="4" style="5" customWidth="1"/>
    <col min="9" max="9" width="15.140625" style="1" customWidth="1"/>
    <col min="10" max="25" width="3.7109375" style="5" customWidth="1"/>
    <col min="26" max="26" width="7.140625" style="1" bestFit="1" customWidth="1"/>
    <col min="27" max="27" width="5.28515625" style="1" bestFit="1" customWidth="1"/>
    <col min="28" max="28" width="4.7109375" style="1" bestFit="1" customWidth="1"/>
    <col min="29" max="29" width="3.140625" style="1" bestFit="1" customWidth="1"/>
    <col min="30" max="30" width="6.85546875" style="1" bestFit="1" customWidth="1"/>
    <col min="31" max="31" width="3.42578125" style="1" bestFit="1" customWidth="1"/>
    <col min="32" max="32" width="7.140625" style="1" bestFit="1" customWidth="1"/>
    <col min="33" max="33" width="8.140625" style="1" bestFit="1" customWidth="1"/>
    <col min="34" max="16384" width="8.85546875" style="5"/>
  </cols>
  <sheetData>
    <row r="2" spans="1:33" ht="18.75" x14ac:dyDescent="0.3">
      <c r="D2" s="10" t="s">
        <v>490</v>
      </c>
    </row>
    <row r="3" spans="1:33" x14ac:dyDescent="0.25">
      <c r="Z3" s="3" t="s">
        <v>244</v>
      </c>
      <c r="AA3" s="18" t="s">
        <v>115</v>
      </c>
      <c r="AB3" s="18" t="s">
        <v>112</v>
      </c>
      <c r="AC3" s="18" t="s">
        <v>113</v>
      </c>
      <c r="AD3" s="20" t="s">
        <v>117</v>
      </c>
      <c r="AE3" s="18" t="s">
        <v>114</v>
      </c>
      <c r="AF3" s="20" t="s">
        <v>116</v>
      </c>
      <c r="AG3" s="18" t="s">
        <v>118</v>
      </c>
    </row>
    <row r="4" spans="1:33" x14ac:dyDescent="0.25">
      <c r="A4" s="9" t="s">
        <v>81</v>
      </c>
      <c r="B4" s="13" t="s">
        <v>44</v>
      </c>
      <c r="C4" s="15" t="s">
        <v>99</v>
      </c>
      <c r="D4" s="15"/>
      <c r="E4" s="15" t="s">
        <v>98</v>
      </c>
      <c r="F4" s="15"/>
      <c r="G4" s="13" t="s">
        <v>4</v>
      </c>
      <c r="I4" s="54" t="s">
        <v>18</v>
      </c>
      <c r="J4" s="30">
        <v>14</v>
      </c>
      <c r="K4" s="30">
        <v>0</v>
      </c>
      <c r="L4" s="30">
        <v>12</v>
      </c>
      <c r="M4" s="30">
        <v>0</v>
      </c>
      <c r="N4" s="30">
        <v>13</v>
      </c>
      <c r="O4" s="30">
        <v>2</v>
      </c>
      <c r="P4" s="32" t="s">
        <v>242</v>
      </c>
      <c r="Q4" s="55"/>
      <c r="R4" s="30">
        <v>6</v>
      </c>
      <c r="S4" s="30">
        <v>2</v>
      </c>
      <c r="T4" s="32" t="s">
        <v>242</v>
      </c>
      <c r="U4" s="55"/>
      <c r="V4" s="30">
        <v>10</v>
      </c>
      <c r="W4" s="30">
        <v>0</v>
      </c>
      <c r="X4" s="30">
        <v>6</v>
      </c>
      <c r="Y4" s="30">
        <v>0</v>
      </c>
      <c r="Z4" s="1">
        <v>6</v>
      </c>
      <c r="AA4" s="1">
        <v>6</v>
      </c>
      <c r="AB4" s="1">
        <v>0</v>
      </c>
      <c r="AC4" s="1">
        <f>J4+L4+N4+R4+V4+X4</f>
        <v>61</v>
      </c>
      <c r="AD4" s="22">
        <f t="shared" ref="AD4:AD22" si="0">AC4/Z4</f>
        <v>10.166666666666666</v>
      </c>
      <c r="AE4" s="1">
        <f>K4+M4+O4+S4+W4+Y4</f>
        <v>4</v>
      </c>
      <c r="AF4" s="22">
        <f t="shared" ref="AF4:AF22" si="1">AE4/Z4</f>
        <v>0.66666666666666663</v>
      </c>
      <c r="AG4" s="1">
        <f>AC4-AE4</f>
        <v>57</v>
      </c>
    </row>
    <row r="5" spans="1:33" x14ac:dyDescent="0.25">
      <c r="A5" s="6" t="s">
        <v>28</v>
      </c>
      <c r="B5" s="12">
        <v>1</v>
      </c>
      <c r="C5" s="14" t="s">
        <v>24</v>
      </c>
      <c r="D5" s="14">
        <v>7</v>
      </c>
      <c r="E5" s="124" t="s">
        <v>12</v>
      </c>
      <c r="F5" s="124">
        <v>11</v>
      </c>
      <c r="G5" s="12" t="s">
        <v>2</v>
      </c>
      <c r="I5" s="54" t="s">
        <v>101</v>
      </c>
      <c r="J5" s="35">
        <v>7</v>
      </c>
      <c r="K5" s="35">
        <v>11</v>
      </c>
      <c r="L5" s="32" t="s">
        <v>242</v>
      </c>
      <c r="M5" s="55"/>
      <c r="N5" s="30">
        <v>5</v>
      </c>
      <c r="O5" s="30">
        <v>4</v>
      </c>
      <c r="P5" s="30">
        <v>12</v>
      </c>
      <c r="Q5" s="30">
        <v>1</v>
      </c>
      <c r="R5" s="30">
        <v>3</v>
      </c>
      <c r="S5" s="30">
        <v>1</v>
      </c>
      <c r="T5" s="30">
        <v>10</v>
      </c>
      <c r="U5" s="30">
        <v>7</v>
      </c>
      <c r="V5" s="32" t="s">
        <v>242</v>
      </c>
      <c r="W5" s="55"/>
      <c r="X5" s="35">
        <v>0</v>
      </c>
      <c r="Y5" s="35">
        <v>6</v>
      </c>
      <c r="Z5" s="1">
        <v>6</v>
      </c>
      <c r="AA5" s="1">
        <v>4</v>
      </c>
      <c r="AB5" s="1">
        <v>2</v>
      </c>
      <c r="AC5" s="1">
        <f>J5+N5+P5+R5+T5+X5</f>
        <v>37</v>
      </c>
      <c r="AD5" s="22">
        <f t="shared" si="0"/>
        <v>6.166666666666667</v>
      </c>
      <c r="AE5" s="1">
        <f>K5+O5+Q5+S5+U5+Y5</f>
        <v>30</v>
      </c>
      <c r="AF5" s="1">
        <f t="shared" si="1"/>
        <v>5</v>
      </c>
      <c r="AG5" s="1">
        <f t="shared" ref="AG5:AG22" si="2">AC5-AE5</f>
        <v>7</v>
      </c>
    </row>
    <row r="6" spans="1:33" x14ac:dyDescent="0.25">
      <c r="A6" s="5" t="s">
        <v>82</v>
      </c>
      <c r="B6" s="12">
        <v>2</v>
      </c>
      <c r="C6" s="124" t="s">
        <v>26</v>
      </c>
      <c r="D6" s="124">
        <v>2</v>
      </c>
      <c r="E6" s="14" t="s">
        <v>19</v>
      </c>
      <c r="F6" s="14">
        <v>1</v>
      </c>
      <c r="G6" s="12" t="s">
        <v>83</v>
      </c>
      <c r="I6" s="54" t="s">
        <v>39</v>
      </c>
      <c r="J6" s="32" t="s">
        <v>242</v>
      </c>
      <c r="K6" s="55"/>
      <c r="L6" s="30">
        <v>7</v>
      </c>
      <c r="M6" s="30">
        <v>6</v>
      </c>
      <c r="N6" s="30">
        <v>13</v>
      </c>
      <c r="O6" s="30">
        <v>8</v>
      </c>
      <c r="P6" s="30">
        <v>5</v>
      </c>
      <c r="Q6" s="30">
        <v>4</v>
      </c>
      <c r="R6" s="35">
        <v>2</v>
      </c>
      <c r="S6" s="35">
        <v>6</v>
      </c>
      <c r="T6" s="30">
        <v>11</v>
      </c>
      <c r="U6" s="30">
        <v>1</v>
      </c>
      <c r="V6" s="35">
        <v>0</v>
      </c>
      <c r="W6" s="35">
        <v>10</v>
      </c>
      <c r="Z6" s="1">
        <v>6</v>
      </c>
      <c r="AA6" s="1">
        <v>4</v>
      </c>
      <c r="AB6" s="1">
        <v>2</v>
      </c>
      <c r="AC6" s="1">
        <f>L6+N6+P6+R6+T6+V6</f>
        <v>38</v>
      </c>
      <c r="AD6" s="22">
        <f t="shared" si="0"/>
        <v>6.333333333333333</v>
      </c>
      <c r="AE6" s="1">
        <f>M6+O6+Q6+S6+U6+W6</f>
        <v>35</v>
      </c>
      <c r="AF6" s="22">
        <f t="shared" si="1"/>
        <v>5.833333333333333</v>
      </c>
      <c r="AG6" s="1">
        <f t="shared" si="2"/>
        <v>3</v>
      </c>
    </row>
    <row r="7" spans="1:33" x14ac:dyDescent="0.25">
      <c r="B7" s="14">
        <v>3</v>
      </c>
      <c r="C7" s="14" t="s">
        <v>48</v>
      </c>
      <c r="D7" s="14">
        <v>7</v>
      </c>
      <c r="E7" s="124" t="s">
        <v>16</v>
      </c>
      <c r="F7" s="124">
        <v>8</v>
      </c>
      <c r="G7" s="14" t="s">
        <v>84</v>
      </c>
      <c r="I7" s="54" t="s">
        <v>106</v>
      </c>
      <c r="J7" s="30">
        <v>8</v>
      </c>
      <c r="K7" s="30">
        <v>7</v>
      </c>
      <c r="L7" s="30">
        <v>11</v>
      </c>
      <c r="M7" s="30">
        <v>9</v>
      </c>
      <c r="N7" s="32" t="s">
        <v>242</v>
      </c>
      <c r="O7" s="55"/>
      <c r="P7" s="35">
        <v>4</v>
      </c>
      <c r="Q7" s="35">
        <v>5</v>
      </c>
      <c r="R7" s="30">
        <v>11</v>
      </c>
      <c r="S7" s="30">
        <v>3</v>
      </c>
      <c r="T7" s="35">
        <v>7</v>
      </c>
      <c r="U7" s="35">
        <v>10</v>
      </c>
      <c r="Z7" s="1">
        <v>5</v>
      </c>
      <c r="AA7" s="1">
        <v>3</v>
      </c>
      <c r="AB7" s="1">
        <v>2</v>
      </c>
      <c r="AC7" s="1">
        <f>J7+L7+P7+R7+T7</f>
        <v>41</v>
      </c>
      <c r="AD7" s="1">
        <f t="shared" si="0"/>
        <v>8.1999999999999993</v>
      </c>
      <c r="AE7" s="1">
        <f>K7+M7+Q7+S7+U7</f>
        <v>34</v>
      </c>
      <c r="AF7" s="1">
        <f t="shared" si="1"/>
        <v>6.8</v>
      </c>
      <c r="AG7" s="1">
        <f t="shared" si="2"/>
        <v>7</v>
      </c>
    </row>
    <row r="8" spans="1:33" x14ac:dyDescent="0.25">
      <c r="A8" s="7"/>
      <c r="B8" s="14">
        <v>4</v>
      </c>
      <c r="C8" s="23" t="s">
        <v>11</v>
      </c>
      <c r="D8" s="14">
        <v>0</v>
      </c>
      <c r="E8" s="124" t="s">
        <v>25</v>
      </c>
      <c r="F8" s="124">
        <v>4</v>
      </c>
      <c r="G8" s="14" t="s">
        <v>6</v>
      </c>
      <c r="I8" s="54" t="s">
        <v>42</v>
      </c>
      <c r="J8" s="30">
        <v>9</v>
      </c>
      <c r="K8" s="30">
        <v>8</v>
      </c>
      <c r="L8" s="35">
        <v>2</v>
      </c>
      <c r="M8" s="35">
        <v>7</v>
      </c>
      <c r="N8" s="30">
        <v>6</v>
      </c>
      <c r="O8" s="30">
        <v>0</v>
      </c>
      <c r="P8" s="30">
        <v>8</v>
      </c>
      <c r="Q8" s="30">
        <v>7</v>
      </c>
      <c r="R8" s="32" t="s">
        <v>242</v>
      </c>
      <c r="S8" s="55"/>
      <c r="T8" s="35">
        <v>1</v>
      </c>
      <c r="U8" s="35">
        <v>11</v>
      </c>
      <c r="Z8" s="1">
        <v>5</v>
      </c>
      <c r="AA8" s="1">
        <v>3</v>
      </c>
      <c r="AB8" s="1">
        <v>2</v>
      </c>
      <c r="AC8" s="1">
        <f>J8+L8+N8+P8+T8</f>
        <v>26</v>
      </c>
      <c r="AD8" s="1">
        <f t="shared" si="0"/>
        <v>5.2</v>
      </c>
      <c r="AE8" s="1">
        <f>K8+M8+O8+Q8+U8</f>
        <v>33</v>
      </c>
      <c r="AF8" s="1">
        <f t="shared" si="1"/>
        <v>6.6</v>
      </c>
      <c r="AG8" s="1">
        <f t="shared" si="2"/>
        <v>-7</v>
      </c>
    </row>
    <row r="9" spans="1:33" x14ac:dyDescent="0.25">
      <c r="B9" s="14">
        <v>5</v>
      </c>
      <c r="C9" s="124" t="s">
        <v>17</v>
      </c>
      <c r="D9" s="124">
        <v>10</v>
      </c>
      <c r="E9" s="14" t="s">
        <v>10</v>
      </c>
      <c r="F9" s="14">
        <v>6</v>
      </c>
      <c r="G9" s="14" t="s">
        <v>5</v>
      </c>
      <c r="I9" s="54" t="s">
        <v>103</v>
      </c>
      <c r="J9" s="30">
        <v>7</v>
      </c>
      <c r="K9" s="30">
        <v>5</v>
      </c>
      <c r="L9" s="30">
        <v>7</v>
      </c>
      <c r="M9" s="30">
        <v>2</v>
      </c>
      <c r="N9" s="35">
        <v>2</v>
      </c>
      <c r="O9" s="35">
        <v>13</v>
      </c>
      <c r="P9" s="30">
        <v>13</v>
      </c>
      <c r="Q9" s="30">
        <v>12</v>
      </c>
      <c r="R9" s="35">
        <v>3</v>
      </c>
      <c r="S9" s="35">
        <v>11</v>
      </c>
      <c r="Z9" s="1">
        <v>5</v>
      </c>
      <c r="AA9" s="1">
        <v>3</v>
      </c>
      <c r="AB9" s="1">
        <v>2</v>
      </c>
      <c r="AC9" s="1">
        <f>J9+L9+N9+P9+R9</f>
        <v>32</v>
      </c>
      <c r="AD9" s="1">
        <f t="shared" si="0"/>
        <v>6.4</v>
      </c>
      <c r="AE9" s="1">
        <f>K9+M9+O9+Q9+S9</f>
        <v>43</v>
      </c>
      <c r="AF9" s="1">
        <f t="shared" si="1"/>
        <v>8.6</v>
      </c>
      <c r="AG9" s="1">
        <f t="shared" si="2"/>
        <v>-11</v>
      </c>
    </row>
    <row r="10" spans="1:33" x14ac:dyDescent="0.25">
      <c r="B10" s="14">
        <v>6</v>
      </c>
      <c r="C10" s="124" t="s">
        <v>45</v>
      </c>
      <c r="D10" s="124">
        <v>8</v>
      </c>
      <c r="E10" s="14" t="s">
        <v>97</v>
      </c>
      <c r="F10" s="14">
        <v>3</v>
      </c>
      <c r="G10" s="14" t="s">
        <v>6</v>
      </c>
      <c r="I10" s="54" t="s">
        <v>108</v>
      </c>
      <c r="J10" s="35">
        <v>0</v>
      </c>
      <c r="K10" s="35">
        <v>14</v>
      </c>
      <c r="L10" s="30">
        <v>9</v>
      </c>
      <c r="M10" s="30">
        <v>7</v>
      </c>
      <c r="N10" s="30">
        <v>6</v>
      </c>
      <c r="O10" s="30">
        <v>1</v>
      </c>
      <c r="P10" s="32" t="s">
        <v>242</v>
      </c>
      <c r="Q10" s="55"/>
      <c r="R10" s="35">
        <v>1</v>
      </c>
      <c r="S10" s="35">
        <v>3</v>
      </c>
      <c r="Z10" s="1">
        <v>4</v>
      </c>
      <c r="AA10" s="1">
        <v>2</v>
      </c>
      <c r="AB10" s="1">
        <v>2</v>
      </c>
      <c r="AC10" s="1">
        <f>J10+L10+N10+R10</f>
        <v>16</v>
      </c>
      <c r="AD10" s="1">
        <f t="shared" si="0"/>
        <v>4</v>
      </c>
      <c r="AE10" s="1">
        <f>K10+M10+O10+S10</f>
        <v>25</v>
      </c>
      <c r="AF10" s="1">
        <f t="shared" si="1"/>
        <v>6.25</v>
      </c>
      <c r="AG10" s="1">
        <f t="shared" si="2"/>
        <v>-9</v>
      </c>
    </row>
    <row r="11" spans="1:33" x14ac:dyDescent="0.25">
      <c r="B11" s="14">
        <v>7</v>
      </c>
      <c r="C11" s="14" t="s">
        <v>23</v>
      </c>
      <c r="D11" s="14">
        <v>0</v>
      </c>
      <c r="E11" s="124" t="s">
        <v>18</v>
      </c>
      <c r="F11" s="124">
        <v>14</v>
      </c>
      <c r="G11" s="14" t="s">
        <v>5</v>
      </c>
      <c r="I11" s="54" t="s">
        <v>12</v>
      </c>
      <c r="J11" s="30">
        <v>11</v>
      </c>
      <c r="K11" s="30">
        <v>7</v>
      </c>
      <c r="L11" s="35">
        <v>6</v>
      </c>
      <c r="M11" s="35">
        <v>7</v>
      </c>
      <c r="N11" s="30">
        <v>9</v>
      </c>
      <c r="O11" s="30">
        <v>5</v>
      </c>
      <c r="P11" s="35">
        <v>1</v>
      </c>
      <c r="Q11" s="35">
        <v>12</v>
      </c>
      <c r="Z11" s="1">
        <v>4</v>
      </c>
      <c r="AA11" s="1">
        <v>2</v>
      </c>
      <c r="AB11" s="1">
        <v>2</v>
      </c>
      <c r="AC11" s="1">
        <f>J11+L11+N11+P11</f>
        <v>27</v>
      </c>
      <c r="AD11" s="22">
        <f t="shared" si="0"/>
        <v>6.75</v>
      </c>
      <c r="AE11" s="1">
        <f>K11+M11+O11+Q11</f>
        <v>31</v>
      </c>
      <c r="AF11" s="22">
        <f t="shared" si="1"/>
        <v>7.75</v>
      </c>
      <c r="AG11" s="1">
        <f t="shared" si="2"/>
        <v>-4</v>
      </c>
    </row>
    <row r="12" spans="1:33" x14ac:dyDescent="0.25">
      <c r="B12" s="14">
        <v>8</v>
      </c>
      <c r="C12" s="14" t="s">
        <v>15</v>
      </c>
      <c r="D12" s="14">
        <v>5</v>
      </c>
      <c r="E12" s="124" t="s">
        <v>13</v>
      </c>
      <c r="F12" s="124">
        <v>7</v>
      </c>
      <c r="G12" s="14" t="s">
        <v>1</v>
      </c>
      <c r="I12" s="54" t="s">
        <v>40</v>
      </c>
      <c r="J12" s="30">
        <v>2</v>
      </c>
      <c r="K12" s="30">
        <v>1</v>
      </c>
      <c r="L12" s="35">
        <v>9</v>
      </c>
      <c r="M12" s="35">
        <v>11</v>
      </c>
      <c r="N12" s="30">
        <v>4</v>
      </c>
      <c r="O12" s="30">
        <v>2</v>
      </c>
      <c r="P12" s="35">
        <v>7</v>
      </c>
      <c r="Q12" s="35">
        <v>8</v>
      </c>
      <c r="Z12" s="1">
        <v>4</v>
      </c>
      <c r="AA12" s="1">
        <v>2</v>
      </c>
      <c r="AB12" s="1">
        <v>2</v>
      </c>
      <c r="AC12" s="1">
        <f>J12+L12+N12+P12</f>
        <v>22</v>
      </c>
      <c r="AD12" s="1">
        <f t="shared" si="0"/>
        <v>5.5</v>
      </c>
      <c r="AE12" s="1">
        <f>K12+M12+O12+Q12</f>
        <v>22</v>
      </c>
      <c r="AF12" s="1">
        <f t="shared" si="1"/>
        <v>5.5</v>
      </c>
      <c r="AG12" s="1">
        <f t="shared" si="2"/>
        <v>0</v>
      </c>
    </row>
    <row r="13" spans="1:33" x14ac:dyDescent="0.25">
      <c r="B13" s="14">
        <v>9</v>
      </c>
      <c r="C13" s="14" t="s">
        <v>85</v>
      </c>
      <c r="D13" s="14">
        <v>8</v>
      </c>
      <c r="E13" s="124" t="s">
        <v>42</v>
      </c>
      <c r="F13" s="124">
        <v>9</v>
      </c>
      <c r="G13" s="14" t="s">
        <v>8</v>
      </c>
      <c r="I13" s="54" t="s">
        <v>58</v>
      </c>
      <c r="J13" s="30">
        <v>10</v>
      </c>
      <c r="K13" s="30">
        <v>6</v>
      </c>
      <c r="L13" s="30">
        <v>10</v>
      </c>
      <c r="M13" s="30">
        <v>1</v>
      </c>
      <c r="N13" s="35">
        <v>8</v>
      </c>
      <c r="O13" s="35">
        <v>13</v>
      </c>
      <c r="P13" s="35">
        <v>12</v>
      </c>
      <c r="Q13" s="35">
        <v>13</v>
      </c>
      <c r="Z13" s="1">
        <v>4</v>
      </c>
      <c r="AA13" s="1">
        <v>2</v>
      </c>
      <c r="AB13" s="1">
        <v>2</v>
      </c>
      <c r="AC13" s="1">
        <f>J13+L13+N13+P13</f>
        <v>40</v>
      </c>
      <c r="AD13" s="1">
        <f t="shared" si="0"/>
        <v>10</v>
      </c>
      <c r="AE13" s="1">
        <f>K13+M13+O13+Q13</f>
        <v>33</v>
      </c>
      <c r="AF13" s="22">
        <f t="shared" si="1"/>
        <v>8.25</v>
      </c>
      <c r="AG13" s="1">
        <f t="shared" si="2"/>
        <v>7</v>
      </c>
    </row>
    <row r="14" spans="1:33" x14ac:dyDescent="0.25">
      <c r="B14" s="1"/>
      <c r="G14" s="1"/>
      <c r="I14" s="54" t="s">
        <v>76</v>
      </c>
      <c r="J14" s="35">
        <v>1</v>
      </c>
      <c r="K14" s="35">
        <v>2</v>
      </c>
      <c r="L14" s="30">
        <v>12</v>
      </c>
      <c r="M14" s="30">
        <v>3</v>
      </c>
      <c r="N14" s="35">
        <v>4</v>
      </c>
      <c r="O14" s="35">
        <v>5</v>
      </c>
      <c r="Z14" s="1">
        <v>3</v>
      </c>
      <c r="AA14" s="1">
        <v>1</v>
      </c>
      <c r="AB14" s="1">
        <v>2</v>
      </c>
      <c r="AC14" s="1">
        <f>J14+L14+N14</f>
        <v>17</v>
      </c>
      <c r="AD14" s="22">
        <f t="shared" si="0"/>
        <v>5.666666666666667</v>
      </c>
      <c r="AE14" s="1">
        <f>K14+M14+O14</f>
        <v>10</v>
      </c>
      <c r="AF14" s="22">
        <f t="shared" si="1"/>
        <v>3.3333333333333335</v>
      </c>
      <c r="AG14" s="1">
        <f t="shared" si="2"/>
        <v>7</v>
      </c>
    </row>
    <row r="15" spans="1:33" x14ac:dyDescent="0.25">
      <c r="B15" s="1"/>
      <c r="G15" s="1"/>
      <c r="I15" s="54" t="s">
        <v>102</v>
      </c>
      <c r="J15" s="30">
        <v>4</v>
      </c>
      <c r="K15" s="30">
        <v>0</v>
      </c>
      <c r="L15" s="35">
        <v>1</v>
      </c>
      <c r="M15" s="35">
        <v>10</v>
      </c>
      <c r="N15" s="35">
        <v>2</v>
      </c>
      <c r="O15" s="35">
        <v>4</v>
      </c>
      <c r="Z15" s="1">
        <v>3</v>
      </c>
      <c r="AA15" s="1">
        <v>1</v>
      </c>
      <c r="AB15" s="1">
        <v>2</v>
      </c>
      <c r="AC15" s="1">
        <f>J15+L15+N15</f>
        <v>7</v>
      </c>
      <c r="AD15" s="22">
        <f t="shared" si="0"/>
        <v>2.3333333333333335</v>
      </c>
      <c r="AE15" s="1">
        <f>K15+M15+O15</f>
        <v>14</v>
      </c>
      <c r="AF15" s="22">
        <f t="shared" si="1"/>
        <v>4.666666666666667</v>
      </c>
      <c r="AG15" s="1">
        <f t="shared" si="2"/>
        <v>-7</v>
      </c>
    </row>
    <row r="16" spans="1:33" x14ac:dyDescent="0.25">
      <c r="A16" s="6" t="s">
        <v>30</v>
      </c>
      <c r="B16" s="15" t="s">
        <v>44</v>
      </c>
      <c r="C16" s="15" t="s">
        <v>99</v>
      </c>
      <c r="D16" s="15"/>
      <c r="E16" s="15" t="s">
        <v>98</v>
      </c>
      <c r="F16" s="15"/>
      <c r="G16" s="15" t="s">
        <v>4</v>
      </c>
      <c r="I16" s="54" t="s">
        <v>109</v>
      </c>
      <c r="J16" s="35">
        <v>6</v>
      </c>
      <c r="K16" s="35">
        <v>10</v>
      </c>
      <c r="L16" s="30">
        <v>4</v>
      </c>
      <c r="M16" s="30">
        <v>3</v>
      </c>
      <c r="N16" s="35">
        <v>1</v>
      </c>
      <c r="O16" s="35">
        <v>6</v>
      </c>
      <c r="Z16" s="1">
        <v>3</v>
      </c>
      <c r="AA16" s="1">
        <v>1</v>
      </c>
      <c r="AB16" s="1">
        <v>2</v>
      </c>
      <c r="AC16" s="1">
        <f>J16+L16+N16</f>
        <v>11</v>
      </c>
      <c r="AD16" s="22">
        <f t="shared" si="0"/>
        <v>3.6666666666666665</v>
      </c>
      <c r="AE16" s="1">
        <f>K16+M16+O16</f>
        <v>19</v>
      </c>
      <c r="AF16" s="22">
        <f t="shared" si="1"/>
        <v>6.333333333333333</v>
      </c>
      <c r="AG16" s="1">
        <f t="shared" si="2"/>
        <v>-8</v>
      </c>
    </row>
    <row r="17" spans="1:33" x14ac:dyDescent="0.25">
      <c r="A17" s="7" t="s">
        <v>92</v>
      </c>
      <c r="B17" s="14">
        <v>14</v>
      </c>
      <c r="C17" s="14" t="s">
        <v>12</v>
      </c>
      <c r="D17" s="14">
        <v>6</v>
      </c>
      <c r="E17" s="124" t="s">
        <v>61</v>
      </c>
      <c r="F17" s="124">
        <v>7</v>
      </c>
      <c r="G17" s="14" t="s">
        <v>2</v>
      </c>
      <c r="I17" s="54" t="s">
        <v>59</v>
      </c>
      <c r="J17" s="30">
        <v>8</v>
      </c>
      <c r="K17" s="30">
        <v>3</v>
      </c>
      <c r="L17" s="35">
        <v>0</v>
      </c>
      <c r="M17" s="35">
        <v>12</v>
      </c>
      <c r="N17" s="35">
        <v>0</v>
      </c>
      <c r="O17" s="35">
        <v>6</v>
      </c>
      <c r="Z17" s="1">
        <v>3</v>
      </c>
      <c r="AA17" s="1">
        <v>1</v>
      </c>
      <c r="AB17" s="1">
        <v>2</v>
      </c>
      <c r="AC17" s="1">
        <f>J17+L17+N17</f>
        <v>8</v>
      </c>
      <c r="AD17" s="22">
        <f t="shared" si="0"/>
        <v>2.6666666666666665</v>
      </c>
      <c r="AE17" s="1">
        <f>K17+M17+O17</f>
        <v>21</v>
      </c>
      <c r="AF17" s="22">
        <f t="shared" si="1"/>
        <v>7</v>
      </c>
      <c r="AG17" s="1">
        <f t="shared" si="2"/>
        <v>-13</v>
      </c>
    </row>
    <row r="18" spans="1:33" x14ac:dyDescent="0.25">
      <c r="A18" s="7" t="s">
        <v>86</v>
      </c>
      <c r="B18" s="14">
        <v>15</v>
      </c>
      <c r="C18" s="14" t="s">
        <v>26</v>
      </c>
      <c r="D18" s="14">
        <v>9</v>
      </c>
      <c r="E18" s="124" t="s">
        <v>16</v>
      </c>
      <c r="F18" s="124">
        <v>11</v>
      </c>
      <c r="G18" s="14" t="s">
        <v>8</v>
      </c>
      <c r="I18" s="54" t="s">
        <v>119</v>
      </c>
      <c r="J18" s="35">
        <v>8</v>
      </c>
      <c r="K18" s="35">
        <v>9</v>
      </c>
      <c r="L18" s="30">
        <v>13</v>
      </c>
      <c r="M18" s="30">
        <v>1</v>
      </c>
      <c r="N18" s="35">
        <v>5</v>
      </c>
      <c r="O18" s="35">
        <v>9</v>
      </c>
      <c r="Z18" s="1">
        <v>3</v>
      </c>
      <c r="AA18" s="1">
        <v>1</v>
      </c>
      <c r="AB18" s="1">
        <v>2</v>
      </c>
      <c r="AC18" s="1">
        <f>J18+L18+N18</f>
        <v>26</v>
      </c>
      <c r="AD18" s="22">
        <f t="shared" si="0"/>
        <v>8.6666666666666661</v>
      </c>
      <c r="AE18" s="1">
        <f>K18+M18+O18</f>
        <v>19</v>
      </c>
      <c r="AF18" s="22">
        <f t="shared" si="1"/>
        <v>6.333333333333333</v>
      </c>
      <c r="AG18" s="1">
        <f t="shared" si="2"/>
        <v>7</v>
      </c>
    </row>
    <row r="19" spans="1:33" x14ac:dyDescent="0.25">
      <c r="B19" s="23">
        <v>16</v>
      </c>
      <c r="C19" s="23" t="s">
        <v>25</v>
      </c>
      <c r="D19" s="23">
        <v>1</v>
      </c>
      <c r="E19" s="123" t="s">
        <v>17</v>
      </c>
      <c r="F19" s="124">
        <v>10</v>
      </c>
      <c r="G19" s="14" t="s">
        <v>6</v>
      </c>
      <c r="I19" s="54" t="s">
        <v>43</v>
      </c>
      <c r="J19" s="35">
        <v>7</v>
      </c>
      <c r="K19" s="35">
        <v>8</v>
      </c>
      <c r="L19" s="35">
        <v>3</v>
      </c>
      <c r="M19" s="35">
        <v>12</v>
      </c>
      <c r="Z19" s="1">
        <v>2</v>
      </c>
      <c r="AA19" s="1">
        <v>0</v>
      </c>
      <c r="AB19" s="1">
        <v>2</v>
      </c>
      <c r="AC19" s="1">
        <f>J19+L19</f>
        <v>10</v>
      </c>
      <c r="AD19" s="1">
        <f t="shared" si="0"/>
        <v>5</v>
      </c>
      <c r="AE19" s="1">
        <f>K19+M19</f>
        <v>20</v>
      </c>
      <c r="AF19" s="1">
        <f t="shared" si="1"/>
        <v>10</v>
      </c>
      <c r="AG19" s="1">
        <f t="shared" si="2"/>
        <v>-10</v>
      </c>
    </row>
    <row r="20" spans="1:33" x14ac:dyDescent="0.25">
      <c r="B20" s="23">
        <v>17</v>
      </c>
      <c r="C20" s="23" t="s">
        <v>45</v>
      </c>
      <c r="D20" s="23">
        <v>0</v>
      </c>
      <c r="E20" s="123" t="s">
        <v>18</v>
      </c>
      <c r="F20" s="124">
        <v>12</v>
      </c>
      <c r="G20" s="14" t="s">
        <v>5</v>
      </c>
      <c r="I20" s="54" t="s">
        <v>38</v>
      </c>
      <c r="J20" s="35">
        <v>0</v>
      </c>
      <c r="K20" s="35">
        <v>4</v>
      </c>
      <c r="L20" s="35">
        <v>3</v>
      </c>
      <c r="M20" s="35">
        <v>4</v>
      </c>
      <c r="Z20" s="1">
        <v>2</v>
      </c>
      <c r="AA20" s="1">
        <v>0</v>
      </c>
      <c r="AB20" s="1">
        <v>2</v>
      </c>
      <c r="AC20" s="1">
        <f>J20+L20</f>
        <v>3</v>
      </c>
      <c r="AD20" s="1">
        <f t="shared" si="0"/>
        <v>1.5</v>
      </c>
      <c r="AE20" s="1">
        <f>K20+M20</f>
        <v>8</v>
      </c>
      <c r="AF20" s="1">
        <f t="shared" si="1"/>
        <v>4</v>
      </c>
      <c r="AG20" s="1">
        <f t="shared" si="2"/>
        <v>-5</v>
      </c>
    </row>
    <row r="21" spans="1:33" x14ac:dyDescent="0.25">
      <c r="B21" s="23">
        <v>18</v>
      </c>
      <c r="C21" s="123" t="s">
        <v>13</v>
      </c>
      <c r="D21" s="123">
        <v>7</v>
      </c>
      <c r="E21" s="23" t="s">
        <v>42</v>
      </c>
      <c r="F21" s="14">
        <v>2</v>
      </c>
      <c r="G21" s="14" t="s">
        <v>1</v>
      </c>
      <c r="I21" s="54" t="s">
        <v>123</v>
      </c>
      <c r="J21" s="35">
        <v>7</v>
      </c>
      <c r="K21" s="35">
        <v>8</v>
      </c>
      <c r="L21" s="35">
        <v>7</v>
      </c>
      <c r="M21" s="35">
        <v>9</v>
      </c>
      <c r="Z21" s="1">
        <v>2</v>
      </c>
      <c r="AA21" s="1">
        <v>0</v>
      </c>
      <c r="AB21" s="1">
        <v>2</v>
      </c>
      <c r="AC21" s="1">
        <f>J21+L21</f>
        <v>14</v>
      </c>
      <c r="AD21" s="1">
        <f t="shared" si="0"/>
        <v>7</v>
      </c>
      <c r="AE21" s="1">
        <f>K21+M21</f>
        <v>17</v>
      </c>
      <c r="AF21" s="1">
        <f t="shared" si="1"/>
        <v>8.5</v>
      </c>
      <c r="AG21" s="1">
        <f t="shared" si="2"/>
        <v>-3</v>
      </c>
    </row>
    <row r="22" spans="1:33" x14ac:dyDescent="0.25">
      <c r="B22" s="17"/>
      <c r="C22" s="17"/>
      <c r="D22" s="17"/>
      <c r="E22" s="17"/>
      <c r="G22" s="1"/>
      <c r="I22" s="54" t="s">
        <v>71</v>
      </c>
      <c r="J22" s="35">
        <v>5</v>
      </c>
      <c r="K22" s="35">
        <v>7</v>
      </c>
      <c r="L22" s="35">
        <v>1</v>
      </c>
      <c r="M22" s="35">
        <v>13</v>
      </c>
      <c r="Z22" s="1">
        <v>2</v>
      </c>
      <c r="AA22" s="1">
        <v>0</v>
      </c>
      <c r="AB22" s="1">
        <v>2</v>
      </c>
      <c r="AC22" s="1">
        <f>J22+L22</f>
        <v>6</v>
      </c>
      <c r="AD22" s="1">
        <f t="shared" si="0"/>
        <v>3</v>
      </c>
      <c r="AE22" s="1">
        <f>K22+M22</f>
        <v>20</v>
      </c>
      <c r="AF22" s="1">
        <f t="shared" si="1"/>
        <v>10</v>
      </c>
      <c r="AG22" s="1">
        <f t="shared" si="2"/>
        <v>-14</v>
      </c>
    </row>
    <row r="23" spans="1:33" x14ac:dyDescent="0.25">
      <c r="B23" s="17"/>
      <c r="C23" s="17"/>
      <c r="D23" s="17"/>
      <c r="E23" s="17"/>
      <c r="G23" s="1"/>
    </row>
    <row r="24" spans="1:33" x14ac:dyDescent="0.25">
      <c r="A24" s="9" t="s">
        <v>93</v>
      </c>
      <c r="B24" s="15" t="s">
        <v>44</v>
      </c>
      <c r="C24" s="15" t="s">
        <v>99</v>
      </c>
      <c r="D24" s="15"/>
      <c r="E24" s="15" t="s">
        <v>98</v>
      </c>
      <c r="F24" s="15"/>
      <c r="G24" s="15" t="s">
        <v>4</v>
      </c>
    </row>
    <row r="25" spans="1:33" x14ac:dyDescent="0.25">
      <c r="A25" s="6" t="s">
        <v>32</v>
      </c>
      <c r="B25" s="23">
        <v>10</v>
      </c>
      <c r="C25" s="123" t="s">
        <v>19</v>
      </c>
      <c r="D25" s="123">
        <v>12</v>
      </c>
      <c r="E25" s="23" t="s">
        <v>48</v>
      </c>
      <c r="F25" s="14">
        <v>3</v>
      </c>
      <c r="G25" s="14" t="s">
        <v>8</v>
      </c>
    </row>
    <row r="26" spans="1:33" x14ac:dyDescent="0.25">
      <c r="A26" s="5" t="s">
        <v>87</v>
      </c>
      <c r="B26" s="23">
        <v>11</v>
      </c>
      <c r="C26" s="23" t="s">
        <v>11</v>
      </c>
      <c r="D26" s="23">
        <v>3</v>
      </c>
      <c r="E26" s="123" t="s">
        <v>10</v>
      </c>
      <c r="F26" s="124">
        <v>4</v>
      </c>
      <c r="G26" s="14" t="s">
        <v>6</v>
      </c>
    </row>
    <row r="27" spans="1:33" x14ac:dyDescent="0.25">
      <c r="A27" s="5" t="s">
        <v>88</v>
      </c>
      <c r="B27" s="23">
        <v>12</v>
      </c>
      <c r="C27" s="23" t="s">
        <v>97</v>
      </c>
      <c r="D27" s="23">
        <v>7</v>
      </c>
      <c r="E27" s="123" t="s">
        <v>23</v>
      </c>
      <c r="F27" s="124">
        <v>9</v>
      </c>
      <c r="G27" s="14" t="s">
        <v>5</v>
      </c>
    </row>
    <row r="28" spans="1:33" x14ac:dyDescent="0.25">
      <c r="B28" s="23">
        <v>13</v>
      </c>
      <c r="C28" s="23" t="s">
        <v>15</v>
      </c>
      <c r="D28" s="23">
        <v>1</v>
      </c>
      <c r="E28" s="123" t="s">
        <v>85</v>
      </c>
      <c r="F28" s="124">
        <v>13</v>
      </c>
      <c r="G28" s="14" t="s">
        <v>1</v>
      </c>
    </row>
    <row r="29" spans="1:33" x14ac:dyDescent="0.25">
      <c r="B29" s="17"/>
      <c r="C29" s="17"/>
      <c r="D29" s="17"/>
      <c r="E29" s="17"/>
      <c r="G29" s="1"/>
    </row>
    <row r="30" spans="1:33" x14ac:dyDescent="0.25">
      <c r="B30" s="17"/>
      <c r="C30" s="17"/>
      <c r="D30" s="17"/>
      <c r="E30" s="17"/>
      <c r="G30" s="1"/>
    </row>
    <row r="31" spans="1:33" x14ac:dyDescent="0.25">
      <c r="B31" s="15" t="s">
        <v>44</v>
      </c>
      <c r="C31" s="15" t="s">
        <v>99</v>
      </c>
      <c r="D31" s="15"/>
      <c r="E31" s="15" t="s">
        <v>98</v>
      </c>
      <c r="F31" s="15"/>
      <c r="G31" s="15" t="s">
        <v>4</v>
      </c>
    </row>
    <row r="32" spans="1:33" x14ac:dyDescent="0.25">
      <c r="B32" s="23">
        <v>19</v>
      </c>
      <c r="C32" s="123" t="s">
        <v>24</v>
      </c>
      <c r="D32" s="123">
        <v>5</v>
      </c>
      <c r="E32" s="23" t="s">
        <v>19</v>
      </c>
      <c r="F32" s="14">
        <v>4</v>
      </c>
      <c r="G32" s="14" t="s">
        <v>8</v>
      </c>
    </row>
    <row r="33" spans="1:7" x14ac:dyDescent="0.25">
      <c r="B33" s="23">
        <v>20</v>
      </c>
      <c r="C33" s="23" t="s">
        <v>10</v>
      </c>
      <c r="D33" s="23">
        <v>1</v>
      </c>
      <c r="E33" s="123" t="s">
        <v>23</v>
      </c>
      <c r="F33" s="124">
        <v>6</v>
      </c>
      <c r="G33" s="14" t="s">
        <v>5</v>
      </c>
    </row>
    <row r="34" spans="1:7" x14ac:dyDescent="0.25">
      <c r="B34" s="23">
        <v>21</v>
      </c>
      <c r="C34" s="23" t="s">
        <v>85</v>
      </c>
      <c r="D34" s="23">
        <v>5</v>
      </c>
      <c r="E34" s="124" t="s">
        <v>12</v>
      </c>
      <c r="F34" s="124">
        <v>9</v>
      </c>
      <c r="G34" s="14" t="s">
        <v>6</v>
      </c>
    </row>
    <row r="35" spans="1:7" x14ac:dyDescent="0.25">
      <c r="B35" s="23">
        <v>22</v>
      </c>
      <c r="C35" s="123" t="s">
        <v>26</v>
      </c>
      <c r="D35" s="123">
        <v>4</v>
      </c>
      <c r="E35" s="23" t="s">
        <v>25</v>
      </c>
      <c r="F35" s="14">
        <v>2</v>
      </c>
      <c r="G35" s="14" t="s">
        <v>6</v>
      </c>
    </row>
    <row r="36" spans="1:7" x14ac:dyDescent="0.25">
      <c r="B36" s="23">
        <v>23</v>
      </c>
      <c r="C36" s="23" t="s">
        <v>45</v>
      </c>
      <c r="D36" s="23">
        <v>0</v>
      </c>
      <c r="E36" s="123" t="s">
        <v>42</v>
      </c>
      <c r="F36" s="124">
        <v>6</v>
      </c>
      <c r="G36" s="14" t="s">
        <v>1</v>
      </c>
    </row>
    <row r="37" spans="1:7" x14ac:dyDescent="0.25">
      <c r="B37" s="23">
        <v>24</v>
      </c>
      <c r="C37" s="123" t="s">
        <v>61</v>
      </c>
      <c r="D37" s="123">
        <v>13</v>
      </c>
      <c r="E37" s="23" t="s">
        <v>17</v>
      </c>
      <c r="F37" s="14">
        <v>8</v>
      </c>
      <c r="G37" s="14" t="s">
        <v>8</v>
      </c>
    </row>
    <row r="38" spans="1:7" x14ac:dyDescent="0.25">
      <c r="B38" s="23">
        <v>25</v>
      </c>
      <c r="C38" s="123" t="s">
        <v>18</v>
      </c>
      <c r="D38" s="123">
        <v>13</v>
      </c>
      <c r="E38" s="23" t="s">
        <v>13</v>
      </c>
      <c r="F38" s="14">
        <v>2</v>
      </c>
      <c r="G38" s="14" t="s">
        <v>5</v>
      </c>
    </row>
    <row r="39" spans="1:7" x14ac:dyDescent="0.25">
      <c r="B39" s="17"/>
      <c r="C39" s="17"/>
      <c r="D39" s="17"/>
      <c r="E39" s="17"/>
      <c r="G39" s="1"/>
    </row>
    <row r="40" spans="1:7" x14ac:dyDescent="0.25">
      <c r="B40" s="17"/>
      <c r="C40" s="17"/>
      <c r="D40" s="17"/>
      <c r="E40" s="17"/>
      <c r="G40" s="1"/>
    </row>
    <row r="41" spans="1:7" x14ac:dyDescent="0.25">
      <c r="A41" s="6" t="s">
        <v>34</v>
      </c>
      <c r="B41" s="15" t="s">
        <v>44</v>
      </c>
      <c r="C41" s="15" t="s">
        <v>99</v>
      </c>
      <c r="D41" s="15"/>
      <c r="E41" s="15" t="s">
        <v>98</v>
      </c>
      <c r="F41" s="15"/>
      <c r="G41" s="15" t="s">
        <v>4</v>
      </c>
    </row>
    <row r="42" spans="1:7" x14ac:dyDescent="0.25">
      <c r="A42" s="8" t="s">
        <v>94</v>
      </c>
      <c r="B42" s="23">
        <v>26</v>
      </c>
      <c r="C42" s="123" t="s">
        <v>24</v>
      </c>
      <c r="D42" s="123">
        <v>12</v>
      </c>
      <c r="E42" s="14" t="s">
        <v>12</v>
      </c>
      <c r="F42" s="14">
        <v>1</v>
      </c>
      <c r="G42" s="14" t="s">
        <v>1</v>
      </c>
    </row>
    <row r="43" spans="1:7" x14ac:dyDescent="0.25">
      <c r="A43" s="5" t="s">
        <v>89</v>
      </c>
      <c r="B43" s="23">
        <v>27</v>
      </c>
      <c r="C43" s="123" t="s">
        <v>26</v>
      </c>
      <c r="D43" s="123">
        <v>7</v>
      </c>
      <c r="E43" s="23" t="s">
        <v>42</v>
      </c>
      <c r="F43" s="14">
        <v>8</v>
      </c>
      <c r="G43" s="14" t="s">
        <v>5</v>
      </c>
    </row>
    <row r="44" spans="1:7" x14ac:dyDescent="0.25">
      <c r="B44" s="23">
        <v>28</v>
      </c>
      <c r="C44" s="23" t="s">
        <v>17</v>
      </c>
      <c r="D44" s="23">
        <v>12</v>
      </c>
      <c r="E44" s="123" t="s">
        <v>13</v>
      </c>
      <c r="F44" s="124">
        <v>13</v>
      </c>
      <c r="G44" s="14" t="s">
        <v>6</v>
      </c>
    </row>
    <row r="45" spans="1:7" x14ac:dyDescent="0.25">
      <c r="B45" s="23">
        <v>29</v>
      </c>
      <c r="C45" s="23" t="s">
        <v>16</v>
      </c>
      <c r="D45" s="23">
        <v>4</v>
      </c>
      <c r="E45" s="123" t="s">
        <v>61</v>
      </c>
      <c r="F45" s="124">
        <v>5</v>
      </c>
      <c r="G45" s="14" t="s">
        <v>8</v>
      </c>
    </row>
    <row r="46" spans="1:7" x14ac:dyDescent="0.25">
      <c r="B46" s="17"/>
      <c r="C46" s="17"/>
      <c r="D46" s="17"/>
      <c r="E46" s="17"/>
      <c r="G46" s="1"/>
    </row>
    <row r="47" spans="1:7" x14ac:dyDescent="0.25">
      <c r="B47" s="17"/>
      <c r="C47" s="17"/>
      <c r="D47" s="17"/>
      <c r="E47" s="17"/>
      <c r="G47" s="1"/>
    </row>
    <row r="48" spans="1:7" x14ac:dyDescent="0.25">
      <c r="A48" s="9" t="s">
        <v>90</v>
      </c>
      <c r="B48" s="15" t="s">
        <v>44</v>
      </c>
      <c r="C48" s="15" t="s">
        <v>99</v>
      </c>
      <c r="D48" s="15"/>
      <c r="E48" s="15" t="s">
        <v>98</v>
      </c>
      <c r="F48" s="15"/>
      <c r="G48" s="15" t="s">
        <v>4</v>
      </c>
    </row>
    <row r="49" spans="1:7" x14ac:dyDescent="0.25">
      <c r="A49" s="6" t="s">
        <v>35</v>
      </c>
      <c r="B49" s="23">
        <v>30</v>
      </c>
      <c r="C49" s="23" t="s">
        <v>23</v>
      </c>
      <c r="D49" s="23">
        <v>1</v>
      </c>
      <c r="E49" s="123" t="s">
        <v>24</v>
      </c>
      <c r="F49" s="124">
        <v>3</v>
      </c>
      <c r="G49" s="14" t="s">
        <v>8</v>
      </c>
    </row>
    <row r="50" spans="1:7" x14ac:dyDescent="0.25">
      <c r="A50" s="5" t="s">
        <v>95</v>
      </c>
      <c r="B50" s="23">
        <v>31</v>
      </c>
      <c r="C50" s="23" t="s">
        <v>13</v>
      </c>
      <c r="D50" s="23">
        <v>3</v>
      </c>
      <c r="E50" s="123" t="s">
        <v>16</v>
      </c>
      <c r="F50" s="124">
        <v>11</v>
      </c>
      <c r="G50" s="14" t="s">
        <v>6</v>
      </c>
    </row>
    <row r="51" spans="1:7" x14ac:dyDescent="0.25">
      <c r="B51" s="14">
        <v>32</v>
      </c>
      <c r="C51" s="124" t="s">
        <v>18</v>
      </c>
      <c r="D51" s="124">
        <v>6</v>
      </c>
      <c r="E51" s="14" t="s">
        <v>61</v>
      </c>
      <c r="F51" s="14">
        <v>2</v>
      </c>
      <c r="G51" s="14" t="s">
        <v>5</v>
      </c>
    </row>
    <row r="52" spans="1:7" x14ac:dyDescent="0.25">
      <c r="B52" s="1"/>
      <c r="G52" s="1"/>
    </row>
    <row r="53" spans="1:7" x14ac:dyDescent="0.25">
      <c r="B53" s="1"/>
      <c r="G53" s="1"/>
    </row>
    <row r="54" spans="1:7" x14ac:dyDescent="0.25">
      <c r="A54" s="6" t="s">
        <v>37</v>
      </c>
      <c r="B54" s="15" t="s">
        <v>44</v>
      </c>
      <c r="C54" s="15" t="s">
        <v>99</v>
      </c>
      <c r="D54" s="15"/>
      <c r="E54" s="15" t="s">
        <v>98</v>
      </c>
      <c r="F54" s="15"/>
      <c r="G54" s="15" t="s">
        <v>4</v>
      </c>
    </row>
    <row r="55" spans="1:7" x14ac:dyDescent="0.25">
      <c r="A55" s="5" t="s">
        <v>96</v>
      </c>
      <c r="B55" s="14">
        <v>33</v>
      </c>
      <c r="C55" s="14" t="s">
        <v>42</v>
      </c>
      <c r="D55" s="14">
        <v>1</v>
      </c>
      <c r="E55" s="124" t="s">
        <v>61</v>
      </c>
      <c r="F55" s="124">
        <v>11</v>
      </c>
      <c r="G55" s="14" t="s">
        <v>5</v>
      </c>
    </row>
    <row r="56" spans="1:7" x14ac:dyDescent="0.25">
      <c r="A56" s="5" t="s">
        <v>100</v>
      </c>
      <c r="B56" s="14">
        <v>34</v>
      </c>
      <c r="C56" s="124" t="s">
        <v>24</v>
      </c>
      <c r="D56" s="124">
        <v>10</v>
      </c>
      <c r="E56" s="14" t="s">
        <v>16</v>
      </c>
      <c r="F56" s="14">
        <v>7</v>
      </c>
      <c r="G56" s="14" t="s">
        <v>6</v>
      </c>
    </row>
    <row r="57" spans="1:7" x14ac:dyDescent="0.25">
      <c r="B57" s="1"/>
      <c r="G57" s="1"/>
    </row>
    <row r="58" spans="1:7" x14ac:dyDescent="0.25">
      <c r="B58" s="1"/>
      <c r="G58" s="1"/>
    </row>
    <row r="59" spans="1:7" x14ac:dyDescent="0.25">
      <c r="A59" s="9" t="s">
        <v>91</v>
      </c>
      <c r="B59" s="15" t="s">
        <v>44</v>
      </c>
      <c r="C59" s="15" t="s">
        <v>99</v>
      </c>
      <c r="D59" s="15"/>
      <c r="E59" s="15" t="s">
        <v>98</v>
      </c>
      <c r="F59" s="15"/>
      <c r="G59" s="15" t="s">
        <v>4</v>
      </c>
    </row>
    <row r="60" spans="1:7" x14ac:dyDescent="0.25">
      <c r="B60" s="14">
        <v>35</v>
      </c>
      <c r="C60" s="14" t="s">
        <v>61</v>
      </c>
      <c r="D60" s="14">
        <v>0</v>
      </c>
      <c r="E60" s="124" t="s">
        <v>18</v>
      </c>
      <c r="F60" s="124">
        <v>10</v>
      </c>
      <c r="G60" s="14" t="s">
        <v>5</v>
      </c>
    </row>
    <row r="61" spans="1:7" x14ac:dyDescent="0.25">
      <c r="B61" s="1"/>
      <c r="G61" s="1"/>
    </row>
    <row r="62" spans="1:7" x14ac:dyDescent="0.25">
      <c r="B62" s="1"/>
      <c r="G62" s="1"/>
    </row>
    <row r="63" spans="1:7" x14ac:dyDescent="0.25">
      <c r="B63" s="15" t="s">
        <v>44</v>
      </c>
      <c r="C63" s="15" t="s">
        <v>99</v>
      </c>
      <c r="D63" s="15"/>
      <c r="E63" s="15" t="s">
        <v>98</v>
      </c>
      <c r="F63" s="15"/>
      <c r="G63" s="15" t="s">
        <v>4</v>
      </c>
    </row>
    <row r="64" spans="1:7" x14ac:dyDescent="0.25">
      <c r="B64" s="14">
        <v>35</v>
      </c>
      <c r="C64" s="124" t="s">
        <v>0</v>
      </c>
      <c r="D64" s="124">
        <v>6</v>
      </c>
      <c r="E64" s="14" t="s">
        <v>101</v>
      </c>
      <c r="F64" s="14">
        <v>0</v>
      </c>
      <c r="G64" s="14" t="s">
        <v>5</v>
      </c>
    </row>
    <row r="66" spans="2:5" ht="18.75" x14ac:dyDescent="0.3">
      <c r="B66" s="26" t="s">
        <v>227</v>
      </c>
      <c r="E66" s="120"/>
    </row>
  </sheetData>
  <phoneticPr fontId="2" type="noConversion"/>
  <pageMargins left="0.7" right="0.7" top="0.75" bottom="0.75" header="0.3" footer="0.3"/>
  <pageSetup orientation="portrait" horizontalDpi="4294967292"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68147-C603-4A76-BC3C-BFAC1781F68A}">
  <dimension ref="A1:AI61"/>
  <sheetViews>
    <sheetView showGridLines="0" zoomScaleNormal="100" workbookViewId="0"/>
  </sheetViews>
  <sheetFormatPr defaultColWidth="8.85546875" defaultRowHeight="15" x14ac:dyDescent="0.25"/>
  <cols>
    <col min="1" max="1" width="22.7109375" style="34" customWidth="1"/>
    <col min="2" max="2" width="10.28515625" style="5" customWidth="1"/>
    <col min="3" max="3" width="17.28515625" style="1" customWidth="1"/>
    <col min="4" max="4" width="5.7109375" style="1" customWidth="1"/>
    <col min="5" max="5" width="22" style="1" customWidth="1"/>
    <col min="6" max="6" width="5.85546875" style="1" customWidth="1"/>
    <col min="7" max="7" width="14.5703125" style="5" customWidth="1"/>
    <col min="8" max="8" width="4.28515625" style="5" customWidth="1"/>
    <col min="9" max="9" width="22.5703125" style="1" customWidth="1"/>
    <col min="10" max="27" width="3.7109375" style="5" customWidth="1"/>
    <col min="28" max="28" width="7.140625" style="1" bestFit="1" customWidth="1"/>
    <col min="29" max="29" width="5.28515625" style="1" bestFit="1" customWidth="1"/>
    <col min="30" max="30" width="4.7109375" style="1" bestFit="1" customWidth="1"/>
    <col min="31" max="31" width="3.140625" style="1" bestFit="1" customWidth="1"/>
    <col min="32" max="32" width="6.85546875" style="1" bestFit="1" customWidth="1"/>
    <col min="33" max="33" width="3.42578125" style="1" bestFit="1" customWidth="1"/>
    <col min="34" max="34" width="7.140625" style="1" bestFit="1" customWidth="1"/>
    <col min="35" max="35" width="8.140625" style="1" bestFit="1" customWidth="1"/>
    <col min="36" max="16384" width="8.85546875" style="5"/>
  </cols>
  <sheetData>
    <row r="1" spans="1:35" x14ac:dyDescent="0.25">
      <c r="H1" s="21"/>
      <c r="I1" s="21"/>
    </row>
    <row r="2" spans="1:35" ht="18.75" x14ac:dyDescent="0.3">
      <c r="D2" s="10" t="s">
        <v>489</v>
      </c>
      <c r="H2" s="21"/>
      <c r="I2" s="21"/>
    </row>
    <row r="3" spans="1:35" x14ac:dyDescent="0.25">
      <c r="H3" s="21"/>
      <c r="I3" s="16"/>
    </row>
    <row r="4" spans="1:35" x14ac:dyDescent="0.25">
      <c r="A4" s="191" t="s">
        <v>28</v>
      </c>
      <c r="B4" s="13" t="s">
        <v>44</v>
      </c>
      <c r="C4" s="15" t="s">
        <v>99</v>
      </c>
      <c r="D4" s="15"/>
      <c r="E4" s="15" t="s">
        <v>98</v>
      </c>
      <c r="F4" s="15"/>
      <c r="G4" s="13" t="s">
        <v>4</v>
      </c>
      <c r="H4" s="16"/>
      <c r="AB4" s="3" t="s">
        <v>244</v>
      </c>
      <c r="AC4" s="18" t="s">
        <v>115</v>
      </c>
      <c r="AD4" s="18" t="s">
        <v>112</v>
      </c>
      <c r="AE4" s="18" t="s">
        <v>113</v>
      </c>
      <c r="AF4" s="20" t="s">
        <v>117</v>
      </c>
      <c r="AG4" s="18" t="s">
        <v>114</v>
      </c>
      <c r="AH4" s="20" t="s">
        <v>116</v>
      </c>
      <c r="AI4" s="18" t="s">
        <v>118</v>
      </c>
    </row>
    <row r="5" spans="1:35" x14ac:dyDescent="0.25">
      <c r="A5" s="34" t="s">
        <v>436</v>
      </c>
      <c r="B5" s="12">
        <v>1</v>
      </c>
      <c r="C5" s="14" t="s">
        <v>18</v>
      </c>
      <c r="D5" s="14">
        <v>2</v>
      </c>
      <c r="E5" s="124" t="s">
        <v>248</v>
      </c>
      <c r="F5" s="124">
        <v>6</v>
      </c>
      <c r="G5" s="12" t="s">
        <v>5</v>
      </c>
      <c r="H5" s="17"/>
      <c r="I5" s="54" t="s">
        <v>24</v>
      </c>
      <c r="J5" s="30">
        <v>8</v>
      </c>
      <c r="K5" s="39">
        <v>3</v>
      </c>
      <c r="L5" s="30">
        <v>8</v>
      </c>
      <c r="M5" s="30">
        <v>3</v>
      </c>
      <c r="P5" s="35">
        <v>1</v>
      </c>
      <c r="Q5" s="41">
        <v>10</v>
      </c>
      <c r="R5" s="30">
        <v>10</v>
      </c>
      <c r="S5" s="30">
        <v>1</v>
      </c>
      <c r="T5" s="38">
        <v>12</v>
      </c>
      <c r="U5" s="39">
        <v>8</v>
      </c>
      <c r="V5" s="32" t="s">
        <v>242</v>
      </c>
      <c r="W5" s="55"/>
      <c r="X5" s="30">
        <v>9</v>
      </c>
      <c r="Y5" s="39">
        <v>4</v>
      </c>
      <c r="Z5" s="30">
        <v>7</v>
      </c>
      <c r="AA5" s="30">
        <v>5</v>
      </c>
      <c r="AB5" s="1">
        <v>7</v>
      </c>
      <c r="AC5" s="1">
        <v>6</v>
      </c>
      <c r="AD5" s="1">
        <v>1</v>
      </c>
      <c r="AE5" s="1">
        <f>J5+L5+P5+R5+T5+X5+Z5</f>
        <v>55</v>
      </c>
      <c r="AF5" s="22">
        <f t="shared" ref="AF5:AF10" si="0">AE5/AB5</f>
        <v>7.8571428571428568</v>
      </c>
      <c r="AG5" s="1">
        <f>K5+M5+Q5+S5+U5+Y5+AA5</f>
        <v>34</v>
      </c>
      <c r="AH5" s="22">
        <f t="shared" ref="AH5:AH10" si="1">AG5/AB5</f>
        <v>4.8571428571428568</v>
      </c>
      <c r="AI5" s="1">
        <f>AE5-AG5</f>
        <v>21</v>
      </c>
    </row>
    <row r="6" spans="1:35" x14ac:dyDescent="0.25">
      <c r="B6" s="12">
        <v>2</v>
      </c>
      <c r="C6" s="14" t="s">
        <v>10</v>
      </c>
      <c r="D6" s="14">
        <v>0</v>
      </c>
      <c r="E6" s="124" t="s">
        <v>23</v>
      </c>
      <c r="F6" s="124">
        <v>13</v>
      </c>
      <c r="G6" s="14" t="s">
        <v>6</v>
      </c>
      <c r="H6" s="17"/>
      <c r="I6" s="54" t="s">
        <v>61</v>
      </c>
      <c r="J6" s="30">
        <v>3</v>
      </c>
      <c r="K6" s="39">
        <v>0</v>
      </c>
      <c r="L6" s="35">
        <v>3</v>
      </c>
      <c r="M6" s="41">
        <v>8</v>
      </c>
      <c r="N6" s="30">
        <v>13</v>
      </c>
      <c r="O6" s="30">
        <v>6</v>
      </c>
      <c r="P6" s="38">
        <v>5</v>
      </c>
      <c r="Q6" s="30">
        <v>2</v>
      </c>
      <c r="T6" s="30">
        <v>5</v>
      </c>
      <c r="U6" s="39">
        <v>4</v>
      </c>
      <c r="V6" s="30">
        <v>4</v>
      </c>
      <c r="W6" s="39">
        <v>2</v>
      </c>
      <c r="X6" s="32" t="s">
        <v>242</v>
      </c>
      <c r="Y6" s="55"/>
      <c r="Z6" s="35">
        <v>5</v>
      </c>
      <c r="AA6" s="35">
        <v>7</v>
      </c>
      <c r="AB6" s="1">
        <v>7</v>
      </c>
      <c r="AC6" s="1">
        <v>5</v>
      </c>
      <c r="AD6" s="1">
        <v>2</v>
      </c>
      <c r="AE6" s="1">
        <f>J6+L6+N6+P6+T6+V6+Z6</f>
        <v>38</v>
      </c>
      <c r="AF6" s="22">
        <f t="shared" si="0"/>
        <v>5.4285714285714288</v>
      </c>
      <c r="AG6" s="1">
        <f>K6+M6+O6+Q6+U6+W6+AA6</f>
        <v>29</v>
      </c>
      <c r="AH6" s="22">
        <f t="shared" si="1"/>
        <v>4.1428571428571432</v>
      </c>
      <c r="AI6" s="1">
        <f t="shared" ref="AI6:AI20" si="2">AE6-AG6</f>
        <v>9</v>
      </c>
    </row>
    <row r="7" spans="1:35" x14ac:dyDescent="0.25">
      <c r="B7" s="14">
        <v>3</v>
      </c>
      <c r="C7" s="14" t="s">
        <v>15</v>
      </c>
      <c r="D7" s="14">
        <v>2</v>
      </c>
      <c r="E7" s="124" t="s">
        <v>13</v>
      </c>
      <c r="F7" s="124">
        <v>10</v>
      </c>
      <c r="G7" s="14" t="s">
        <v>8</v>
      </c>
      <c r="H7" s="17"/>
      <c r="I7" s="54" t="s">
        <v>11</v>
      </c>
      <c r="J7" s="30">
        <v>10</v>
      </c>
      <c r="K7" s="39">
        <v>3</v>
      </c>
      <c r="L7" s="30">
        <v>10</v>
      </c>
      <c r="M7" s="30">
        <v>9</v>
      </c>
      <c r="P7" s="30">
        <v>10</v>
      </c>
      <c r="Q7" s="39">
        <v>1</v>
      </c>
      <c r="R7" s="30">
        <v>6</v>
      </c>
      <c r="S7" s="30">
        <v>4</v>
      </c>
      <c r="T7" s="32" t="s">
        <v>242</v>
      </c>
      <c r="U7" s="55"/>
      <c r="V7" s="35">
        <v>2</v>
      </c>
      <c r="W7" s="41">
        <v>4</v>
      </c>
      <c r="X7" s="35">
        <v>4</v>
      </c>
      <c r="Y7" s="41">
        <v>9</v>
      </c>
      <c r="AB7" s="1">
        <v>6</v>
      </c>
      <c r="AC7" s="1">
        <v>4</v>
      </c>
      <c r="AD7" s="1">
        <v>2</v>
      </c>
      <c r="AE7" s="1">
        <f>J7+L7+P7+R7+V7+X7</f>
        <v>42</v>
      </c>
      <c r="AF7" s="1">
        <f t="shared" si="0"/>
        <v>7</v>
      </c>
      <c r="AG7" s="1">
        <f>K7+M7+Q7+S7+W7+Y7</f>
        <v>30</v>
      </c>
      <c r="AH7" s="1">
        <f t="shared" si="1"/>
        <v>5</v>
      </c>
      <c r="AI7" s="1">
        <f t="shared" si="2"/>
        <v>12</v>
      </c>
    </row>
    <row r="8" spans="1:35" x14ac:dyDescent="0.25">
      <c r="A8" s="192"/>
      <c r="B8" s="14">
        <v>4</v>
      </c>
      <c r="C8" s="123" t="s">
        <v>17</v>
      </c>
      <c r="D8" s="124">
        <v>10</v>
      </c>
      <c r="E8" s="14" t="s">
        <v>328</v>
      </c>
      <c r="F8" s="14">
        <v>2</v>
      </c>
      <c r="G8" s="14" t="s">
        <v>1</v>
      </c>
      <c r="H8" s="17"/>
      <c r="I8" s="66" t="s">
        <v>17</v>
      </c>
      <c r="J8" s="30">
        <v>10</v>
      </c>
      <c r="K8" s="39">
        <v>2</v>
      </c>
      <c r="L8" s="30">
        <v>8</v>
      </c>
      <c r="M8" s="30">
        <v>7</v>
      </c>
      <c r="P8" s="30">
        <v>1</v>
      </c>
      <c r="Q8" s="39">
        <v>0</v>
      </c>
      <c r="R8" s="35">
        <v>4</v>
      </c>
      <c r="S8" s="35">
        <v>6</v>
      </c>
      <c r="T8" s="40">
        <v>8</v>
      </c>
      <c r="U8" s="35">
        <v>12</v>
      </c>
      <c r="AB8" s="1">
        <v>5</v>
      </c>
      <c r="AC8" s="1">
        <v>3</v>
      </c>
      <c r="AD8" s="1">
        <v>2</v>
      </c>
      <c r="AE8" s="1">
        <f>J8+L8+P8+R8+T8</f>
        <v>31</v>
      </c>
      <c r="AF8" s="1">
        <f t="shared" si="0"/>
        <v>6.2</v>
      </c>
      <c r="AG8" s="1">
        <f>K8+M8+Q8+S8+U8</f>
        <v>27</v>
      </c>
      <c r="AH8" s="1">
        <f t="shared" si="1"/>
        <v>5.4</v>
      </c>
      <c r="AI8" s="1">
        <f t="shared" si="2"/>
        <v>4</v>
      </c>
    </row>
    <row r="9" spans="1:35" x14ac:dyDescent="0.25">
      <c r="A9" s="34" t="s">
        <v>386</v>
      </c>
      <c r="B9" s="14">
        <v>5</v>
      </c>
      <c r="C9" s="124" t="s">
        <v>24</v>
      </c>
      <c r="D9" s="124">
        <v>8</v>
      </c>
      <c r="E9" s="14" t="s">
        <v>16</v>
      </c>
      <c r="F9" s="14">
        <v>3</v>
      </c>
      <c r="G9" s="14" t="s">
        <v>1</v>
      </c>
      <c r="H9" s="17"/>
      <c r="I9" s="54" t="s">
        <v>18</v>
      </c>
      <c r="J9" s="35">
        <v>2</v>
      </c>
      <c r="K9" s="41">
        <v>6</v>
      </c>
      <c r="L9" s="30">
        <v>6</v>
      </c>
      <c r="M9" s="30">
        <v>2</v>
      </c>
      <c r="N9" s="38">
        <v>8</v>
      </c>
      <c r="O9" s="30">
        <v>0</v>
      </c>
      <c r="P9" s="38">
        <v>4</v>
      </c>
      <c r="Q9" s="30">
        <v>2</v>
      </c>
      <c r="T9" s="35">
        <v>4</v>
      </c>
      <c r="U9" s="35">
        <v>5</v>
      </c>
      <c r="AB9" s="1">
        <v>5</v>
      </c>
      <c r="AC9" s="1">
        <v>3</v>
      </c>
      <c r="AD9" s="1">
        <v>2</v>
      </c>
      <c r="AE9" s="1">
        <f>J9+L9+N9+P9+T9</f>
        <v>24</v>
      </c>
      <c r="AF9" s="1">
        <f t="shared" si="0"/>
        <v>4.8</v>
      </c>
      <c r="AG9" s="1">
        <f>K9+M9+O9+Q9+U9</f>
        <v>15</v>
      </c>
      <c r="AH9" s="1">
        <f t="shared" si="1"/>
        <v>3</v>
      </c>
      <c r="AI9" s="1">
        <f t="shared" si="2"/>
        <v>9</v>
      </c>
    </row>
    <row r="10" spans="1:35" x14ac:dyDescent="0.25">
      <c r="B10" s="14">
        <v>6</v>
      </c>
      <c r="C10" s="14" t="s">
        <v>25</v>
      </c>
      <c r="D10" s="14">
        <v>0</v>
      </c>
      <c r="E10" s="124" t="s">
        <v>61</v>
      </c>
      <c r="F10" s="124">
        <v>3</v>
      </c>
      <c r="G10" s="14" t="s">
        <v>8</v>
      </c>
      <c r="H10" s="17"/>
      <c r="I10" s="54" t="s">
        <v>248</v>
      </c>
      <c r="J10" s="30">
        <v>6</v>
      </c>
      <c r="K10" s="39">
        <v>2</v>
      </c>
      <c r="L10" s="30">
        <v>13</v>
      </c>
      <c r="M10" s="30">
        <v>3</v>
      </c>
      <c r="P10" s="35">
        <v>0</v>
      </c>
      <c r="Q10" s="41">
        <v>1</v>
      </c>
      <c r="R10" s="35">
        <v>1</v>
      </c>
      <c r="S10" s="35">
        <v>10</v>
      </c>
      <c r="AB10" s="1">
        <v>4</v>
      </c>
      <c r="AC10" s="1">
        <v>2</v>
      </c>
      <c r="AD10" s="1">
        <v>2</v>
      </c>
      <c r="AE10" s="1">
        <f>J10+L10+P10+R10</f>
        <v>20</v>
      </c>
      <c r="AF10" s="1">
        <f t="shared" si="0"/>
        <v>5</v>
      </c>
      <c r="AG10" s="1">
        <f>K10+M10+Q10+S10</f>
        <v>16</v>
      </c>
      <c r="AH10" s="1">
        <f t="shared" si="1"/>
        <v>4</v>
      </c>
      <c r="AI10" s="1">
        <f t="shared" si="2"/>
        <v>4</v>
      </c>
    </row>
    <row r="11" spans="1:35" x14ac:dyDescent="0.25">
      <c r="B11" s="14">
        <v>7</v>
      </c>
      <c r="C11" s="124" t="s">
        <v>42</v>
      </c>
      <c r="D11" s="124">
        <v>2</v>
      </c>
      <c r="E11" s="14" t="s">
        <v>85</v>
      </c>
      <c r="F11" s="14">
        <v>0</v>
      </c>
      <c r="G11" s="14" t="s">
        <v>6</v>
      </c>
      <c r="H11" s="17"/>
      <c r="I11" s="54" t="s">
        <v>13</v>
      </c>
      <c r="J11" s="30">
        <v>10</v>
      </c>
      <c r="K11" s="39">
        <v>2</v>
      </c>
      <c r="L11" s="35">
        <v>7</v>
      </c>
      <c r="M11" s="41">
        <v>8</v>
      </c>
      <c r="N11" s="30">
        <v>11</v>
      </c>
      <c r="O11" s="39">
        <v>10</v>
      </c>
      <c r="P11" s="35">
        <v>2</v>
      </c>
      <c r="Q11" s="35">
        <v>5</v>
      </c>
      <c r="AB11" s="1">
        <v>4</v>
      </c>
      <c r="AC11" s="1">
        <v>2</v>
      </c>
      <c r="AD11" s="1">
        <v>2</v>
      </c>
      <c r="AE11" s="1">
        <f>J11+L11+N11+P11</f>
        <v>30</v>
      </c>
      <c r="AF11" s="1">
        <f t="shared" ref="AF11:AF20" si="3">AE11/AB11</f>
        <v>7.5</v>
      </c>
      <c r="AG11" s="1">
        <f>K11+M11+O11+Q11</f>
        <v>25</v>
      </c>
      <c r="AH11" s="22">
        <f t="shared" ref="AH11:AH20" si="4">AG11/AB11</f>
        <v>6.25</v>
      </c>
      <c r="AI11" s="1">
        <f t="shared" si="2"/>
        <v>5</v>
      </c>
    </row>
    <row r="12" spans="1:35" x14ac:dyDescent="0.25">
      <c r="B12" s="14">
        <v>8</v>
      </c>
      <c r="C12" s="14" t="s">
        <v>12</v>
      </c>
      <c r="D12" s="14">
        <v>3</v>
      </c>
      <c r="E12" s="124" t="s">
        <v>11</v>
      </c>
      <c r="F12" s="124">
        <v>10</v>
      </c>
      <c r="G12" s="14" t="s">
        <v>5</v>
      </c>
      <c r="H12" s="17"/>
      <c r="I12" s="54" t="s">
        <v>25</v>
      </c>
      <c r="J12" s="35">
        <v>0</v>
      </c>
      <c r="K12" s="41">
        <v>3</v>
      </c>
      <c r="L12" s="30">
        <v>5</v>
      </c>
      <c r="M12" s="39">
        <v>4</v>
      </c>
      <c r="N12" s="30">
        <v>6</v>
      </c>
      <c r="O12" s="39">
        <v>5</v>
      </c>
      <c r="P12" s="35">
        <v>2</v>
      </c>
      <c r="Q12" s="35">
        <v>4</v>
      </c>
      <c r="AB12" s="1">
        <v>4</v>
      </c>
      <c r="AC12" s="1">
        <v>2</v>
      </c>
      <c r="AD12" s="1">
        <v>2</v>
      </c>
      <c r="AE12" s="1">
        <f>J12+L12+N12+P12</f>
        <v>13</v>
      </c>
      <c r="AF12" s="22">
        <f t="shared" si="3"/>
        <v>3.25</v>
      </c>
      <c r="AG12" s="1">
        <f>K12+M12+O12+Q12</f>
        <v>16</v>
      </c>
      <c r="AH12" s="1">
        <f t="shared" si="4"/>
        <v>4</v>
      </c>
      <c r="AI12" s="1">
        <f t="shared" si="2"/>
        <v>-3</v>
      </c>
    </row>
    <row r="13" spans="1:35" x14ac:dyDescent="0.25">
      <c r="B13" s="1"/>
      <c r="G13" s="1"/>
      <c r="H13" s="17"/>
      <c r="I13" s="54" t="s">
        <v>42</v>
      </c>
      <c r="J13" s="30">
        <v>2</v>
      </c>
      <c r="K13" s="39">
        <v>0</v>
      </c>
      <c r="L13" s="30">
        <v>9</v>
      </c>
      <c r="M13" s="39">
        <v>10</v>
      </c>
      <c r="N13" s="35">
        <v>6</v>
      </c>
      <c r="O13" s="35">
        <v>13</v>
      </c>
      <c r="AB13" s="1">
        <v>4</v>
      </c>
      <c r="AC13" s="1">
        <v>2</v>
      </c>
      <c r="AD13" s="1">
        <v>2</v>
      </c>
      <c r="AE13" s="1">
        <f>J13+L13+N13</f>
        <v>17</v>
      </c>
      <c r="AF13" s="22">
        <f t="shared" si="3"/>
        <v>4.25</v>
      </c>
      <c r="AG13" s="1">
        <f>K13+M13+O13</f>
        <v>23</v>
      </c>
      <c r="AH13" s="22">
        <f t="shared" si="4"/>
        <v>5.75</v>
      </c>
      <c r="AI13" s="1">
        <f t="shared" si="2"/>
        <v>-6</v>
      </c>
    </row>
    <row r="14" spans="1:35" x14ac:dyDescent="0.25">
      <c r="B14" s="1"/>
      <c r="G14" s="1"/>
      <c r="H14" s="17"/>
      <c r="I14" s="54" t="s">
        <v>23</v>
      </c>
      <c r="J14" s="30">
        <v>13</v>
      </c>
      <c r="K14" s="39">
        <v>0</v>
      </c>
      <c r="L14" s="35">
        <v>3</v>
      </c>
      <c r="M14" s="41">
        <v>13</v>
      </c>
      <c r="N14" s="35">
        <v>10</v>
      </c>
      <c r="O14" s="35">
        <v>11</v>
      </c>
      <c r="AB14" s="1">
        <v>3</v>
      </c>
      <c r="AC14" s="1">
        <v>1</v>
      </c>
      <c r="AD14" s="1">
        <v>2</v>
      </c>
      <c r="AE14" s="1">
        <f>J14+L14+N14</f>
        <v>26</v>
      </c>
      <c r="AF14" s="22">
        <f t="shared" si="3"/>
        <v>8.6666666666666661</v>
      </c>
      <c r="AG14" s="1">
        <f>K14+M14+O14</f>
        <v>24</v>
      </c>
      <c r="AH14" s="1">
        <f t="shared" si="4"/>
        <v>8</v>
      </c>
      <c r="AI14" s="1">
        <f t="shared" si="2"/>
        <v>2</v>
      </c>
    </row>
    <row r="15" spans="1:35" x14ac:dyDescent="0.25">
      <c r="A15" s="191" t="s">
        <v>30</v>
      </c>
      <c r="B15" s="15" t="s">
        <v>44</v>
      </c>
      <c r="C15" s="15" t="s">
        <v>99</v>
      </c>
      <c r="D15" s="15"/>
      <c r="E15" s="15" t="s">
        <v>98</v>
      </c>
      <c r="F15" s="15"/>
      <c r="G15" s="15" t="s">
        <v>4</v>
      </c>
      <c r="H15" s="17"/>
      <c r="I15" s="54" t="s">
        <v>45</v>
      </c>
      <c r="J15" s="35">
        <v>2</v>
      </c>
      <c r="K15" s="41">
        <v>10</v>
      </c>
      <c r="L15" s="30">
        <v>4</v>
      </c>
      <c r="M15" s="39">
        <v>1</v>
      </c>
      <c r="N15" s="35">
        <v>0</v>
      </c>
      <c r="O15" s="35">
        <v>8</v>
      </c>
      <c r="AB15" s="1">
        <v>3</v>
      </c>
      <c r="AC15" s="1">
        <v>1</v>
      </c>
      <c r="AD15" s="1">
        <v>2</v>
      </c>
      <c r="AE15" s="1">
        <f>J15+L15+N15</f>
        <v>6</v>
      </c>
      <c r="AF15" s="1">
        <f t="shared" si="3"/>
        <v>2</v>
      </c>
      <c r="AG15" s="1">
        <f>K15+M15+O15</f>
        <v>19</v>
      </c>
      <c r="AH15" s="22">
        <f t="shared" si="4"/>
        <v>6.333333333333333</v>
      </c>
      <c r="AI15" s="1">
        <f t="shared" si="2"/>
        <v>-13</v>
      </c>
    </row>
    <row r="16" spans="1:35" x14ac:dyDescent="0.25">
      <c r="A16" s="34" t="s">
        <v>386</v>
      </c>
      <c r="B16" s="14">
        <v>9</v>
      </c>
      <c r="C16" s="124" t="s">
        <v>18</v>
      </c>
      <c r="D16" s="124">
        <v>6</v>
      </c>
      <c r="E16" s="14" t="s">
        <v>109</v>
      </c>
      <c r="F16" s="14">
        <v>2</v>
      </c>
      <c r="G16" s="14" t="s">
        <v>5</v>
      </c>
      <c r="H16" s="17"/>
      <c r="I16" s="54" t="s">
        <v>85</v>
      </c>
      <c r="J16" s="35">
        <v>0</v>
      </c>
      <c r="K16" s="41">
        <v>2</v>
      </c>
      <c r="L16" s="30">
        <v>8</v>
      </c>
      <c r="M16" s="39">
        <v>7</v>
      </c>
      <c r="N16" s="35">
        <v>5</v>
      </c>
      <c r="O16" s="35">
        <v>6</v>
      </c>
      <c r="AB16" s="1">
        <v>3</v>
      </c>
      <c r="AC16" s="1">
        <v>1</v>
      </c>
      <c r="AD16" s="1">
        <v>2</v>
      </c>
      <c r="AE16" s="1">
        <f>J16+L16+N16</f>
        <v>13</v>
      </c>
      <c r="AF16" s="22">
        <f t="shared" si="3"/>
        <v>4.333333333333333</v>
      </c>
      <c r="AG16" s="1">
        <f>K16+M16+O16</f>
        <v>15</v>
      </c>
      <c r="AH16" s="1">
        <f t="shared" si="4"/>
        <v>5</v>
      </c>
      <c r="AI16" s="1">
        <f t="shared" si="2"/>
        <v>-2</v>
      </c>
    </row>
    <row r="17" spans="1:35" x14ac:dyDescent="0.25">
      <c r="A17" s="192"/>
      <c r="B17" s="14">
        <v>10</v>
      </c>
      <c r="C17" s="14" t="s">
        <v>71</v>
      </c>
      <c r="D17" s="14">
        <v>1</v>
      </c>
      <c r="E17" s="124" t="s">
        <v>252</v>
      </c>
      <c r="F17" s="124">
        <v>4</v>
      </c>
      <c r="G17" s="14" t="s">
        <v>8</v>
      </c>
      <c r="H17" s="17"/>
      <c r="I17" s="54" t="s">
        <v>10</v>
      </c>
      <c r="J17" s="35">
        <v>0</v>
      </c>
      <c r="K17" s="41">
        <v>13</v>
      </c>
      <c r="L17" s="35">
        <v>2</v>
      </c>
      <c r="M17" s="35">
        <v>6</v>
      </c>
      <c r="AB17" s="1">
        <v>2</v>
      </c>
      <c r="AC17" s="1">
        <v>0</v>
      </c>
      <c r="AD17" s="1">
        <v>2</v>
      </c>
      <c r="AE17" s="1">
        <f>J17+L17</f>
        <v>2</v>
      </c>
      <c r="AF17" s="1">
        <f t="shared" si="3"/>
        <v>1</v>
      </c>
      <c r="AG17" s="1">
        <f>K17+M17</f>
        <v>19</v>
      </c>
      <c r="AH17" s="1">
        <f t="shared" si="4"/>
        <v>9.5</v>
      </c>
      <c r="AI17" s="1">
        <f t="shared" si="2"/>
        <v>-17</v>
      </c>
    </row>
    <row r="18" spans="1:35" x14ac:dyDescent="0.25">
      <c r="A18" s="192"/>
      <c r="B18" s="23">
        <v>11</v>
      </c>
      <c r="C18" s="14" t="s">
        <v>106</v>
      </c>
      <c r="D18" s="23">
        <v>4</v>
      </c>
      <c r="E18" s="124" t="s">
        <v>102</v>
      </c>
      <c r="F18" s="124">
        <v>5</v>
      </c>
      <c r="G18" s="14" t="s">
        <v>1</v>
      </c>
      <c r="H18" s="17"/>
      <c r="I18" s="54" t="s">
        <v>15</v>
      </c>
      <c r="J18" s="35">
        <v>2</v>
      </c>
      <c r="K18" s="41">
        <v>10</v>
      </c>
      <c r="L18" s="35">
        <v>1</v>
      </c>
      <c r="M18" s="35">
        <v>4</v>
      </c>
      <c r="AB18" s="1">
        <v>2</v>
      </c>
      <c r="AC18" s="1">
        <v>0</v>
      </c>
      <c r="AD18" s="1">
        <v>2</v>
      </c>
      <c r="AE18" s="1">
        <f>J18+L18</f>
        <v>3</v>
      </c>
      <c r="AF18" s="1">
        <f t="shared" si="3"/>
        <v>1.5</v>
      </c>
      <c r="AG18" s="1">
        <f>K18+M18</f>
        <v>14</v>
      </c>
      <c r="AH18" s="1">
        <f t="shared" si="4"/>
        <v>7</v>
      </c>
      <c r="AI18" s="1">
        <f t="shared" si="2"/>
        <v>-11</v>
      </c>
    </row>
    <row r="19" spans="1:35" x14ac:dyDescent="0.25">
      <c r="B19" s="14">
        <v>12</v>
      </c>
      <c r="C19" s="124" t="s">
        <v>119</v>
      </c>
      <c r="D19" s="123">
        <v>8</v>
      </c>
      <c r="E19" s="14" t="s">
        <v>12</v>
      </c>
      <c r="F19" s="14">
        <v>7</v>
      </c>
      <c r="G19" s="14" t="s">
        <v>6</v>
      </c>
      <c r="H19" s="17"/>
      <c r="I19" s="54" t="s">
        <v>12</v>
      </c>
      <c r="J19" s="35">
        <v>3</v>
      </c>
      <c r="K19" s="41">
        <v>10</v>
      </c>
      <c r="L19" s="35">
        <v>7</v>
      </c>
      <c r="M19" s="35">
        <v>8</v>
      </c>
      <c r="AB19" s="1">
        <v>2</v>
      </c>
      <c r="AC19" s="1">
        <v>0</v>
      </c>
      <c r="AD19" s="1">
        <v>2</v>
      </c>
      <c r="AE19" s="1">
        <f>J19+L19</f>
        <v>10</v>
      </c>
      <c r="AF19" s="1">
        <f t="shared" si="3"/>
        <v>5</v>
      </c>
      <c r="AG19" s="1">
        <f>K19+M19</f>
        <v>18</v>
      </c>
      <c r="AH19" s="1">
        <f t="shared" si="4"/>
        <v>9</v>
      </c>
      <c r="AI19" s="1">
        <f t="shared" si="2"/>
        <v>-8</v>
      </c>
    </row>
    <row r="20" spans="1:35" x14ac:dyDescent="0.25">
      <c r="B20" s="14">
        <v>13</v>
      </c>
      <c r="C20" s="124" t="s">
        <v>43</v>
      </c>
      <c r="D20" s="123">
        <v>13</v>
      </c>
      <c r="E20" s="14" t="s">
        <v>108</v>
      </c>
      <c r="F20" s="14">
        <v>3</v>
      </c>
      <c r="G20" s="14" t="s">
        <v>5</v>
      </c>
      <c r="H20" s="17"/>
      <c r="I20" s="54" t="s">
        <v>16</v>
      </c>
      <c r="J20" s="35">
        <v>3</v>
      </c>
      <c r="K20" s="41">
        <v>8</v>
      </c>
      <c r="L20" s="35">
        <v>4</v>
      </c>
      <c r="M20" s="35">
        <v>5</v>
      </c>
      <c r="AB20" s="1">
        <v>2</v>
      </c>
      <c r="AC20" s="1">
        <v>0</v>
      </c>
      <c r="AD20" s="1">
        <v>2</v>
      </c>
      <c r="AE20" s="1">
        <f>J20+L20</f>
        <v>7</v>
      </c>
      <c r="AF20" s="1">
        <f t="shared" si="3"/>
        <v>3.5</v>
      </c>
      <c r="AG20" s="1">
        <f>K20+M20</f>
        <v>13</v>
      </c>
      <c r="AH20" s="1">
        <f t="shared" si="4"/>
        <v>6.5</v>
      </c>
      <c r="AI20" s="1">
        <f t="shared" si="2"/>
        <v>-6</v>
      </c>
    </row>
    <row r="21" spans="1:35" x14ac:dyDescent="0.25">
      <c r="B21" s="23">
        <v>14</v>
      </c>
      <c r="C21" s="14" t="s">
        <v>103</v>
      </c>
      <c r="D21" s="23">
        <v>7</v>
      </c>
      <c r="E21" s="124" t="s">
        <v>58</v>
      </c>
      <c r="F21" s="124">
        <v>8</v>
      </c>
      <c r="G21" s="14" t="s">
        <v>8</v>
      </c>
      <c r="H21" s="1"/>
    </row>
    <row r="22" spans="1:35" x14ac:dyDescent="0.25">
      <c r="B22" s="14">
        <v>15</v>
      </c>
      <c r="C22" s="124" t="s">
        <v>101</v>
      </c>
      <c r="D22" s="123">
        <v>8</v>
      </c>
      <c r="E22" s="14" t="s">
        <v>39</v>
      </c>
      <c r="F22" s="14">
        <v>3</v>
      </c>
      <c r="G22" s="14" t="s">
        <v>1</v>
      </c>
    </row>
    <row r="23" spans="1:35" x14ac:dyDescent="0.25">
      <c r="B23" s="14">
        <v>16</v>
      </c>
      <c r="C23" s="14" t="s">
        <v>110</v>
      </c>
      <c r="D23" s="23">
        <v>9</v>
      </c>
      <c r="E23" s="124" t="s">
        <v>38</v>
      </c>
      <c r="F23" s="124">
        <v>10</v>
      </c>
      <c r="G23" s="14" t="s">
        <v>6</v>
      </c>
    </row>
    <row r="24" spans="1:35" x14ac:dyDescent="0.25">
      <c r="B24" s="17"/>
      <c r="C24" s="17"/>
      <c r="D24" s="17"/>
      <c r="E24" s="17"/>
      <c r="G24" s="1"/>
    </row>
    <row r="26" spans="1:35" x14ac:dyDescent="0.25">
      <c r="A26" s="191" t="s">
        <v>32</v>
      </c>
      <c r="B26" s="15" t="s">
        <v>44</v>
      </c>
      <c r="C26" s="15" t="s">
        <v>99</v>
      </c>
      <c r="D26" s="15"/>
      <c r="E26" s="15" t="s">
        <v>98</v>
      </c>
      <c r="F26" s="15"/>
      <c r="G26" s="15" t="s">
        <v>4</v>
      </c>
    </row>
    <row r="27" spans="1:35" x14ac:dyDescent="0.25">
      <c r="A27" s="34" t="s">
        <v>386</v>
      </c>
      <c r="B27" s="23">
        <v>17</v>
      </c>
      <c r="C27" s="123" t="s">
        <v>18</v>
      </c>
      <c r="D27" s="123">
        <v>8</v>
      </c>
      <c r="E27" s="14" t="s">
        <v>252</v>
      </c>
      <c r="F27" s="14">
        <v>0</v>
      </c>
      <c r="G27" s="14" t="s">
        <v>1</v>
      </c>
    </row>
    <row r="28" spans="1:35" x14ac:dyDescent="0.25">
      <c r="B28" s="23">
        <v>18</v>
      </c>
      <c r="C28" s="123" t="s">
        <v>102</v>
      </c>
      <c r="D28" s="123">
        <v>6</v>
      </c>
      <c r="E28" s="23" t="s">
        <v>119</v>
      </c>
      <c r="F28" s="14">
        <v>5</v>
      </c>
      <c r="G28" s="14" t="s">
        <v>8</v>
      </c>
    </row>
    <row r="29" spans="1:35" x14ac:dyDescent="0.25">
      <c r="B29" s="23">
        <v>19</v>
      </c>
      <c r="C29" s="23" t="s">
        <v>108</v>
      </c>
      <c r="D29" s="23">
        <v>10</v>
      </c>
      <c r="E29" s="123" t="s">
        <v>103</v>
      </c>
      <c r="F29" s="124">
        <v>11</v>
      </c>
      <c r="G29" s="14" t="s">
        <v>6</v>
      </c>
    </row>
    <row r="30" spans="1:35" x14ac:dyDescent="0.25">
      <c r="B30" s="23">
        <v>20</v>
      </c>
      <c r="C30" s="123" t="s">
        <v>39</v>
      </c>
      <c r="D30" s="123">
        <v>13</v>
      </c>
      <c r="E30" s="23" t="s">
        <v>110</v>
      </c>
      <c r="F30" s="14">
        <v>6</v>
      </c>
      <c r="G30" s="14" t="s">
        <v>5</v>
      </c>
    </row>
    <row r="33" spans="1:7" x14ac:dyDescent="0.25">
      <c r="A33" s="191" t="s">
        <v>34</v>
      </c>
      <c r="B33" s="15" t="s">
        <v>44</v>
      </c>
      <c r="C33" s="15" t="s">
        <v>99</v>
      </c>
      <c r="D33" s="15"/>
      <c r="E33" s="15" t="s">
        <v>98</v>
      </c>
      <c r="F33" s="15"/>
      <c r="G33" s="15" t="s">
        <v>4</v>
      </c>
    </row>
    <row r="34" spans="1:7" x14ac:dyDescent="0.25">
      <c r="A34" s="34" t="s">
        <v>388</v>
      </c>
      <c r="B34" s="23">
        <v>21</v>
      </c>
      <c r="C34" s="23" t="s">
        <v>43</v>
      </c>
      <c r="D34" s="23">
        <v>0</v>
      </c>
      <c r="E34" s="123" t="s">
        <v>58</v>
      </c>
      <c r="F34" s="124">
        <v>1</v>
      </c>
      <c r="G34" s="14" t="s">
        <v>5</v>
      </c>
    </row>
    <row r="35" spans="1:7" x14ac:dyDescent="0.25">
      <c r="B35" s="23">
        <v>22</v>
      </c>
      <c r="C35" s="23" t="s">
        <v>101</v>
      </c>
      <c r="D35" s="23">
        <v>1</v>
      </c>
      <c r="E35" s="123" t="s">
        <v>38</v>
      </c>
      <c r="F35" s="124">
        <v>10</v>
      </c>
      <c r="G35" s="14" t="s">
        <v>6</v>
      </c>
    </row>
    <row r="36" spans="1:7" x14ac:dyDescent="0.25">
      <c r="B36" s="23">
        <v>23</v>
      </c>
      <c r="C36" s="123" t="s">
        <v>18</v>
      </c>
      <c r="D36" s="123">
        <v>4</v>
      </c>
      <c r="E36" s="23" t="s">
        <v>102</v>
      </c>
      <c r="F36" s="14">
        <v>2</v>
      </c>
      <c r="G36" s="14" t="s">
        <v>1</v>
      </c>
    </row>
    <row r="37" spans="1:7" x14ac:dyDescent="0.25">
      <c r="B37" s="23">
        <v>24</v>
      </c>
      <c r="C37" s="23" t="s">
        <v>103</v>
      </c>
      <c r="D37" s="23">
        <v>2</v>
      </c>
      <c r="E37" s="123" t="s">
        <v>39</v>
      </c>
      <c r="F37" s="124">
        <v>5</v>
      </c>
      <c r="G37" s="14" t="s">
        <v>8</v>
      </c>
    </row>
    <row r="40" spans="1:7" x14ac:dyDescent="0.25">
      <c r="B40" s="15" t="s">
        <v>44</v>
      </c>
      <c r="C40" s="15" t="s">
        <v>99</v>
      </c>
      <c r="D40" s="15"/>
      <c r="E40" s="15" t="s">
        <v>98</v>
      </c>
      <c r="F40" s="15"/>
      <c r="G40" s="15" t="s">
        <v>4</v>
      </c>
    </row>
    <row r="41" spans="1:7" x14ac:dyDescent="0.25">
      <c r="B41" s="23">
        <v>25</v>
      </c>
      <c r="C41" s="23" t="s">
        <v>43</v>
      </c>
      <c r="D41" s="23">
        <v>1</v>
      </c>
      <c r="E41" s="123" t="s">
        <v>101</v>
      </c>
      <c r="F41" s="124">
        <v>10</v>
      </c>
      <c r="G41" s="14" t="s">
        <v>6</v>
      </c>
    </row>
    <row r="42" spans="1:7" x14ac:dyDescent="0.25">
      <c r="B42" s="23">
        <v>26</v>
      </c>
      <c r="C42" s="23" t="s">
        <v>58</v>
      </c>
      <c r="D42" s="23">
        <v>4</v>
      </c>
      <c r="E42" s="123" t="s">
        <v>38</v>
      </c>
      <c r="F42" s="124">
        <v>6</v>
      </c>
      <c r="G42" s="14" t="s">
        <v>5</v>
      </c>
    </row>
    <row r="43" spans="1:7" x14ac:dyDescent="0.25">
      <c r="B43" s="17"/>
      <c r="C43" s="17"/>
      <c r="D43" s="17"/>
      <c r="E43" s="17"/>
      <c r="G43" s="1"/>
    </row>
    <row r="44" spans="1:7" x14ac:dyDescent="0.25">
      <c r="B44" s="17"/>
      <c r="C44" s="17"/>
      <c r="D44" s="17"/>
      <c r="E44" s="17"/>
      <c r="G44" s="1"/>
    </row>
    <row r="45" spans="1:7" x14ac:dyDescent="0.25">
      <c r="A45" s="191" t="s">
        <v>35</v>
      </c>
      <c r="B45" s="15" t="s">
        <v>44</v>
      </c>
      <c r="C45" s="15" t="s">
        <v>99</v>
      </c>
      <c r="D45" s="15"/>
      <c r="E45" s="15" t="s">
        <v>98</v>
      </c>
      <c r="F45" s="15"/>
      <c r="G45" s="15" t="s">
        <v>4</v>
      </c>
    </row>
    <row r="46" spans="1:7" x14ac:dyDescent="0.25">
      <c r="A46" s="34" t="s">
        <v>249</v>
      </c>
      <c r="B46" s="33">
        <v>27</v>
      </c>
      <c r="C46" s="23" t="s">
        <v>18</v>
      </c>
      <c r="D46" s="23">
        <v>4</v>
      </c>
      <c r="E46" s="123" t="s">
        <v>39</v>
      </c>
      <c r="F46" s="124">
        <v>5</v>
      </c>
      <c r="G46" s="14" t="s">
        <v>6</v>
      </c>
    </row>
    <row r="47" spans="1:7" x14ac:dyDescent="0.25">
      <c r="A47" s="34" t="s">
        <v>388</v>
      </c>
      <c r="B47" s="33">
        <v>28</v>
      </c>
      <c r="C47" s="123" t="s">
        <v>101</v>
      </c>
      <c r="D47" s="123">
        <v>12</v>
      </c>
      <c r="E47" s="23" t="s">
        <v>58</v>
      </c>
      <c r="F47" s="14">
        <v>8</v>
      </c>
      <c r="G47" s="14" t="s">
        <v>5</v>
      </c>
    </row>
    <row r="48" spans="1:7" x14ac:dyDescent="0.25">
      <c r="B48" s="34"/>
      <c r="C48" s="17"/>
      <c r="D48" s="17"/>
      <c r="E48" s="17"/>
      <c r="G48" s="1"/>
    </row>
    <row r="49" spans="1:7" x14ac:dyDescent="0.25">
      <c r="B49" s="17"/>
      <c r="C49" s="17"/>
      <c r="D49" s="17"/>
      <c r="E49" s="17"/>
      <c r="G49" s="1"/>
    </row>
    <row r="50" spans="1:7" x14ac:dyDescent="0.25">
      <c r="A50" s="191" t="s">
        <v>37</v>
      </c>
      <c r="B50" s="15" t="s">
        <v>44</v>
      </c>
      <c r="C50" s="15" t="s">
        <v>99</v>
      </c>
      <c r="D50" s="15"/>
      <c r="E50" s="15" t="s">
        <v>98</v>
      </c>
      <c r="F50" s="15"/>
      <c r="G50" s="15" t="s">
        <v>4</v>
      </c>
    </row>
    <row r="51" spans="1:7" x14ac:dyDescent="0.25">
      <c r="A51" s="34" t="s">
        <v>388</v>
      </c>
      <c r="B51" s="14">
        <v>29</v>
      </c>
      <c r="C51" s="14" t="s">
        <v>38</v>
      </c>
      <c r="D51" s="14">
        <v>2</v>
      </c>
      <c r="E51" s="124" t="s">
        <v>39</v>
      </c>
      <c r="F51" s="124">
        <v>4</v>
      </c>
      <c r="G51" s="14" t="s">
        <v>5</v>
      </c>
    </row>
    <row r="52" spans="1:7" x14ac:dyDescent="0.25">
      <c r="A52" s="43"/>
      <c r="B52"/>
      <c r="C52"/>
      <c r="D52"/>
      <c r="E52"/>
      <c r="F52"/>
      <c r="G52"/>
    </row>
    <row r="53" spans="1:7" x14ac:dyDescent="0.25">
      <c r="A53" s="43"/>
      <c r="B53"/>
      <c r="C53"/>
      <c r="D53"/>
      <c r="E53"/>
      <c r="F53"/>
      <c r="G53"/>
    </row>
    <row r="54" spans="1:7" x14ac:dyDescent="0.25">
      <c r="A54" s="191" t="s">
        <v>41</v>
      </c>
      <c r="B54" s="15" t="s">
        <v>44</v>
      </c>
      <c r="C54" s="15" t="s">
        <v>99</v>
      </c>
      <c r="D54" s="15"/>
      <c r="E54" s="15" t="s">
        <v>98</v>
      </c>
      <c r="F54" s="15"/>
      <c r="G54" s="15" t="s">
        <v>4</v>
      </c>
    </row>
    <row r="55" spans="1:7" x14ac:dyDescent="0.25">
      <c r="A55" s="17" t="s">
        <v>437</v>
      </c>
      <c r="B55" s="14">
        <v>30</v>
      </c>
      <c r="C55" s="14" t="s">
        <v>38</v>
      </c>
      <c r="D55" s="14">
        <v>4</v>
      </c>
      <c r="E55" s="124" t="s">
        <v>101</v>
      </c>
      <c r="F55" s="124">
        <v>9</v>
      </c>
      <c r="G55" s="14" t="s">
        <v>5</v>
      </c>
    </row>
    <row r="56" spans="1:7" x14ac:dyDescent="0.25">
      <c r="A56" s="43"/>
      <c r="B56"/>
      <c r="C56"/>
      <c r="D56"/>
      <c r="E56"/>
      <c r="F56"/>
      <c r="G56"/>
    </row>
    <row r="57" spans="1:7" x14ac:dyDescent="0.25">
      <c r="A57" s="43"/>
      <c r="B57"/>
      <c r="C57"/>
      <c r="D57"/>
      <c r="E57"/>
      <c r="F57"/>
      <c r="G57"/>
    </row>
    <row r="58" spans="1:7" x14ac:dyDescent="0.25">
      <c r="A58" s="18" t="s">
        <v>438</v>
      </c>
      <c r="B58" s="15" t="s">
        <v>44</v>
      </c>
      <c r="C58" s="15" t="s">
        <v>99</v>
      </c>
      <c r="D58" s="15"/>
      <c r="E58" s="15" t="s">
        <v>98</v>
      </c>
      <c r="F58" s="15"/>
      <c r="G58" s="15" t="s">
        <v>4</v>
      </c>
    </row>
    <row r="59" spans="1:7" x14ac:dyDescent="0.25">
      <c r="A59" s="17" t="s">
        <v>437</v>
      </c>
      <c r="B59" s="14">
        <v>31</v>
      </c>
      <c r="C59" s="124" t="s">
        <v>101</v>
      </c>
      <c r="D59" s="124">
        <v>7</v>
      </c>
      <c r="E59" s="14" t="s">
        <v>39</v>
      </c>
      <c r="F59" s="14">
        <v>5</v>
      </c>
      <c r="G59" s="14" t="s">
        <v>5</v>
      </c>
    </row>
    <row r="61" spans="1:7" ht="18.75" x14ac:dyDescent="0.3">
      <c r="B61" s="26" t="s">
        <v>330</v>
      </c>
    </row>
  </sheetData>
  <phoneticPr fontId="2" type="noConversion"/>
  <printOptions horizontalCentered="1"/>
  <pageMargins left="0.70866141732283472" right="0.70866141732283472" top="0.74803149606299213" bottom="0.74803149606299213" header="0.31496062992125984" footer="0.31496062992125984"/>
  <pageSetup orientation="portrait" horizontalDpi="4294967292"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51E9D-7DCF-40DF-A5EE-C385FE131AE2}">
  <dimension ref="A1:AI68"/>
  <sheetViews>
    <sheetView showGridLines="0" topLeftCell="A21" zoomScale="97" zoomScaleNormal="97" workbookViewId="0">
      <selection activeCell="C42" sqref="C42"/>
    </sheetView>
  </sheetViews>
  <sheetFormatPr defaultColWidth="8.85546875" defaultRowHeight="15" x14ac:dyDescent="0.25"/>
  <cols>
    <col min="1" max="1" width="22.7109375" style="5" customWidth="1"/>
    <col min="2" max="2" width="10.28515625" style="5" customWidth="1"/>
    <col min="3" max="3" width="17.28515625" style="1" customWidth="1"/>
    <col min="4" max="4" width="5.7109375" style="1" customWidth="1"/>
    <col min="5" max="5" width="22" style="1" customWidth="1"/>
    <col min="6" max="6" width="5.85546875" style="1" customWidth="1"/>
    <col min="7" max="7" width="14.5703125" style="5" customWidth="1"/>
    <col min="8" max="8" width="4.28515625" style="5" customWidth="1"/>
    <col min="9" max="9" width="20.140625" style="194" customWidth="1"/>
    <col min="10" max="27" width="3.7109375" style="5" customWidth="1"/>
    <col min="28" max="28" width="7.140625" style="5" bestFit="1" customWidth="1"/>
    <col min="29" max="29" width="5.28515625" style="5" bestFit="1" customWidth="1"/>
    <col min="30" max="30" width="4.7109375" style="5" bestFit="1" customWidth="1"/>
    <col min="31" max="31" width="3.7109375" style="5" customWidth="1"/>
    <col min="32" max="32" width="6.85546875" style="5" bestFit="1" customWidth="1"/>
    <col min="33" max="33" width="4" style="5" customWidth="1"/>
    <col min="34" max="34" width="7.140625" style="5" bestFit="1" customWidth="1"/>
    <col min="35" max="35" width="8.140625" style="5" bestFit="1" customWidth="1"/>
    <col min="36" max="39" width="20.140625" style="5" customWidth="1"/>
    <col min="40" max="16384" width="8.85546875" style="5"/>
  </cols>
  <sheetData>
    <row r="1" spans="1:35" x14ac:dyDescent="0.25">
      <c r="H1" s="21"/>
    </row>
    <row r="2" spans="1:35" ht="18.75" x14ac:dyDescent="0.3">
      <c r="D2" s="10" t="s">
        <v>442</v>
      </c>
      <c r="H2" s="21"/>
    </row>
    <row r="3" spans="1:35" x14ac:dyDescent="0.25">
      <c r="H3" s="21"/>
    </row>
    <row r="4" spans="1:35" x14ac:dyDescent="0.25">
      <c r="A4" s="6" t="s">
        <v>28</v>
      </c>
      <c r="B4" s="13" t="s">
        <v>44</v>
      </c>
      <c r="C4" s="15" t="s">
        <v>99</v>
      </c>
      <c r="D4" s="15"/>
      <c r="E4" s="15" t="s">
        <v>98</v>
      </c>
      <c r="F4" s="15"/>
      <c r="G4" s="13" t="s">
        <v>4</v>
      </c>
      <c r="H4" s="16"/>
      <c r="AB4" s="3" t="s">
        <v>244</v>
      </c>
      <c r="AC4" s="18" t="s">
        <v>115</v>
      </c>
      <c r="AD4" s="18" t="s">
        <v>112</v>
      </c>
      <c r="AE4" s="18" t="s">
        <v>113</v>
      </c>
      <c r="AF4" s="20" t="s">
        <v>117</v>
      </c>
      <c r="AG4" s="18" t="s">
        <v>114</v>
      </c>
      <c r="AH4" s="20" t="s">
        <v>116</v>
      </c>
      <c r="AI4" s="18" t="s">
        <v>118</v>
      </c>
    </row>
    <row r="5" spans="1:35" x14ac:dyDescent="0.25">
      <c r="A5" s="5" t="s">
        <v>333</v>
      </c>
      <c r="B5" s="12">
        <v>1</v>
      </c>
      <c r="C5" s="14" t="s">
        <v>11</v>
      </c>
      <c r="D5" s="14">
        <v>2</v>
      </c>
      <c r="E5" s="124" t="s">
        <v>45</v>
      </c>
      <c r="F5" s="124">
        <v>5</v>
      </c>
      <c r="G5" s="12" t="s">
        <v>2</v>
      </c>
      <c r="H5" s="17"/>
      <c r="I5" s="194" t="s">
        <v>13</v>
      </c>
      <c r="J5" s="30">
        <v>5</v>
      </c>
      <c r="K5" s="30">
        <v>3</v>
      </c>
      <c r="L5" s="38">
        <v>13</v>
      </c>
      <c r="M5" s="30">
        <v>6</v>
      </c>
      <c r="N5" s="38">
        <v>0</v>
      </c>
      <c r="O5" s="30">
        <v>3</v>
      </c>
      <c r="P5" s="44" t="s">
        <v>242</v>
      </c>
      <c r="Q5" s="32"/>
      <c r="R5" s="38">
        <v>5</v>
      </c>
      <c r="S5" s="30">
        <v>3</v>
      </c>
      <c r="T5" s="38">
        <v>4</v>
      </c>
      <c r="U5" s="30">
        <v>3</v>
      </c>
      <c r="V5" s="44" t="s">
        <v>242</v>
      </c>
      <c r="W5" s="32"/>
      <c r="X5" s="35">
        <v>0</v>
      </c>
      <c r="Y5" s="35">
        <v>3</v>
      </c>
      <c r="Z5" s="30">
        <v>12</v>
      </c>
      <c r="AA5" s="30">
        <v>2</v>
      </c>
      <c r="AB5" s="5">
        <v>7</v>
      </c>
      <c r="AC5" s="5">
        <v>6</v>
      </c>
      <c r="AD5" s="5">
        <v>1</v>
      </c>
      <c r="AE5" s="5">
        <f>J5+L5+N5+R5+T5+X5+Z5</f>
        <v>39</v>
      </c>
      <c r="AF5" s="196">
        <f>AE5/AB5</f>
        <v>5.5714285714285712</v>
      </c>
      <c r="AG5" s="5">
        <f>K5+M5+O5+S5+U5+Y5+AA5</f>
        <v>23</v>
      </c>
      <c r="AH5" s="196">
        <f>AG5/AB5</f>
        <v>3.2857142857142856</v>
      </c>
      <c r="AI5" s="5">
        <f>AE5-AG5</f>
        <v>16</v>
      </c>
    </row>
    <row r="6" spans="1:35" x14ac:dyDescent="0.25">
      <c r="B6" s="12">
        <v>2</v>
      </c>
      <c r="C6" s="14" t="s">
        <v>336</v>
      </c>
      <c r="D6" s="14">
        <v>4</v>
      </c>
      <c r="E6" s="124" t="s">
        <v>15</v>
      </c>
      <c r="F6" s="124">
        <v>6</v>
      </c>
      <c r="G6" s="14" t="s">
        <v>1</v>
      </c>
      <c r="H6" s="17"/>
      <c r="I6" s="194" t="s">
        <v>17</v>
      </c>
      <c r="J6" s="30">
        <v>15</v>
      </c>
      <c r="K6" s="30">
        <v>0</v>
      </c>
      <c r="L6" s="38">
        <v>9</v>
      </c>
      <c r="M6" s="30">
        <v>3</v>
      </c>
      <c r="N6" s="38">
        <v>4</v>
      </c>
      <c r="O6" s="30">
        <v>3</v>
      </c>
      <c r="P6" s="40">
        <v>9</v>
      </c>
      <c r="Q6" s="35">
        <v>10</v>
      </c>
      <c r="R6" s="38">
        <v>13</v>
      </c>
      <c r="S6" s="30">
        <v>12</v>
      </c>
      <c r="T6" s="44" t="s">
        <v>242</v>
      </c>
      <c r="U6" s="32"/>
      <c r="V6" s="30">
        <v>3</v>
      </c>
      <c r="W6" s="30">
        <v>1</v>
      </c>
      <c r="X6" s="30">
        <v>3</v>
      </c>
      <c r="Y6" s="30">
        <v>0</v>
      </c>
      <c r="Z6" s="35">
        <v>2</v>
      </c>
      <c r="AA6" s="35">
        <v>12</v>
      </c>
      <c r="AB6" s="5">
        <v>8</v>
      </c>
      <c r="AC6" s="5">
        <v>6</v>
      </c>
      <c r="AD6" s="5">
        <v>2</v>
      </c>
      <c r="AE6" s="5">
        <f>J6+L6+N6+P6+R6+V6+X6+Z6</f>
        <v>58</v>
      </c>
      <c r="AF6" s="196">
        <f>AE6/AB6</f>
        <v>7.25</v>
      </c>
      <c r="AG6" s="5">
        <f>K6+M6+O6+Q6+S6+W6+Y6+AA6</f>
        <v>41</v>
      </c>
      <c r="AH6" s="196">
        <f>AG6/AB6</f>
        <v>5.125</v>
      </c>
      <c r="AI6" s="5">
        <f>AE6-AG6</f>
        <v>17</v>
      </c>
    </row>
    <row r="7" spans="1:35" x14ac:dyDescent="0.25">
      <c r="B7" s="14">
        <v>3</v>
      </c>
      <c r="C7" s="124" t="s">
        <v>61</v>
      </c>
      <c r="D7" s="124">
        <v>12</v>
      </c>
      <c r="E7" s="14" t="s">
        <v>12</v>
      </c>
      <c r="F7" s="14">
        <v>0</v>
      </c>
      <c r="G7" s="14" t="s">
        <v>6</v>
      </c>
      <c r="H7" s="17"/>
      <c r="I7" s="194" t="s">
        <v>18</v>
      </c>
      <c r="J7" s="30">
        <v>1</v>
      </c>
      <c r="K7" s="30">
        <v>0</v>
      </c>
      <c r="L7" s="40">
        <v>7</v>
      </c>
      <c r="M7" s="35">
        <v>15</v>
      </c>
      <c r="N7" s="38">
        <v>4</v>
      </c>
      <c r="O7" s="30">
        <v>3</v>
      </c>
      <c r="P7" s="38">
        <v>8</v>
      </c>
      <c r="Q7" s="30">
        <v>2</v>
      </c>
      <c r="R7" s="44" t="s">
        <v>242</v>
      </c>
      <c r="S7" s="32"/>
      <c r="T7" s="38">
        <v>11</v>
      </c>
      <c r="U7" s="30">
        <v>0</v>
      </c>
      <c r="V7" s="35">
        <v>1</v>
      </c>
      <c r="W7" s="35">
        <v>3</v>
      </c>
      <c r="Z7" s="199"/>
      <c r="AB7" s="5">
        <v>6</v>
      </c>
      <c r="AC7" s="5">
        <v>4</v>
      </c>
      <c r="AD7" s="5">
        <v>2</v>
      </c>
      <c r="AE7" s="5">
        <f>J7+L7+N7+P7++T7+V7</f>
        <v>32</v>
      </c>
      <c r="AF7" s="196">
        <f>AE7/AB7</f>
        <v>5.333333333333333</v>
      </c>
      <c r="AG7" s="5">
        <f>K7+M7+O7+Q7+U7+W7</f>
        <v>23</v>
      </c>
      <c r="AH7" s="196">
        <f>AG7/AB7</f>
        <v>3.8333333333333335</v>
      </c>
      <c r="AI7" s="5">
        <f>AE7-AG7</f>
        <v>9</v>
      </c>
    </row>
    <row r="8" spans="1:35" x14ac:dyDescent="0.25">
      <c r="A8" s="7"/>
      <c r="B8" s="14">
        <v>4</v>
      </c>
      <c r="C8" s="23" t="s">
        <v>42</v>
      </c>
      <c r="D8" s="14">
        <v>2</v>
      </c>
      <c r="E8" s="124" t="s">
        <v>24</v>
      </c>
      <c r="F8" s="124">
        <v>4</v>
      </c>
      <c r="G8" s="14" t="s">
        <v>5</v>
      </c>
      <c r="H8" s="17"/>
      <c r="I8" s="194" t="s">
        <v>61</v>
      </c>
      <c r="J8" s="30">
        <v>12</v>
      </c>
      <c r="K8" s="30">
        <v>0</v>
      </c>
      <c r="L8" s="38">
        <v>5</v>
      </c>
      <c r="M8" s="30">
        <v>4</v>
      </c>
      <c r="N8" s="44" t="s">
        <v>242</v>
      </c>
      <c r="O8" s="32"/>
      <c r="P8" s="38">
        <v>10</v>
      </c>
      <c r="Q8" s="30">
        <v>9</v>
      </c>
      <c r="R8" s="40">
        <v>3</v>
      </c>
      <c r="S8" s="35">
        <v>5</v>
      </c>
      <c r="T8" s="40">
        <v>0</v>
      </c>
      <c r="U8" s="35">
        <v>11</v>
      </c>
      <c r="AB8" s="5">
        <v>5</v>
      </c>
      <c r="AC8" s="5">
        <v>3</v>
      </c>
      <c r="AD8" s="5">
        <v>2</v>
      </c>
      <c r="AE8" s="5">
        <f>J8+L8+P8+R8</f>
        <v>30</v>
      </c>
      <c r="AF8" s="196">
        <f>AE8/AB8</f>
        <v>6</v>
      </c>
      <c r="AG8" s="5">
        <v>29</v>
      </c>
      <c r="AH8" s="5">
        <f>AG8/AB8</f>
        <v>5.8</v>
      </c>
      <c r="AI8" s="5">
        <f>AE8-AG8</f>
        <v>1</v>
      </c>
    </row>
    <row r="9" spans="1:35" x14ac:dyDescent="0.25">
      <c r="A9" s="9"/>
      <c r="B9" s="14">
        <v>5</v>
      </c>
      <c r="C9" s="14" t="s">
        <v>25</v>
      </c>
      <c r="D9" s="14">
        <v>3</v>
      </c>
      <c r="E9" s="124" t="s">
        <v>13</v>
      </c>
      <c r="F9" s="124">
        <v>5</v>
      </c>
      <c r="G9" s="14" t="s">
        <v>8</v>
      </c>
      <c r="H9" s="17"/>
      <c r="I9" s="194" t="s">
        <v>336</v>
      </c>
      <c r="J9" s="35">
        <v>4</v>
      </c>
      <c r="K9" s="35">
        <v>6</v>
      </c>
      <c r="L9" s="38">
        <v>7</v>
      </c>
      <c r="M9" s="30">
        <v>5</v>
      </c>
      <c r="N9" s="44" t="s">
        <v>242</v>
      </c>
      <c r="O9" s="32"/>
      <c r="P9" s="38">
        <v>4</v>
      </c>
      <c r="Q9" s="30">
        <v>1</v>
      </c>
      <c r="R9" s="38">
        <v>4</v>
      </c>
      <c r="S9" s="30">
        <v>0</v>
      </c>
      <c r="T9" s="40">
        <v>3</v>
      </c>
      <c r="U9" s="35">
        <v>4</v>
      </c>
      <c r="AB9" s="5">
        <v>5</v>
      </c>
      <c r="AC9" s="5">
        <v>3</v>
      </c>
      <c r="AD9" s="5">
        <v>2</v>
      </c>
      <c r="AE9" s="5">
        <f>J9+L9+P9+R9+T9</f>
        <v>22</v>
      </c>
      <c r="AF9" s="196">
        <f t="shared" ref="AF9:AF22" si="0">AE9/AB9</f>
        <v>4.4000000000000004</v>
      </c>
      <c r="AG9" s="5">
        <f>K9+M9+Q9+S9+U9</f>
        <v>16</v>
      </c>
      <c r="AH9" s="5">
        <f t="shared" ref="AH9:AH22" si="1">AG9/AB9</f>
        <v>3.2</v>
      </c>
      <c r="AI9" s="5">
        <f t="shared" ref="AI9:AI22" si="2">AE9-AG9</f>
        <v>6</v>
      </c>
    </row>
    <row r="10" spans="1:35" x14ac:dyDescent="0.25">
      <c r="B10" s="14">
        <v>6</v>
      </c>
      <c r="C10" s="14" t="s">
        <v>441</v>
      </c>
      <c r="D10" s="14">
        <v>0</v>
      </c>
      <c r="E10" s="124" t="s">
        <v>19</v>
      </c>
      <c r="F10" s="124">
        <v>10</v>
      </c>
      <c r="G10" s="14" t="s">
        <v>8</v>
      </c>
      <c r="H10" s="17"/>
      <c r="I10" s="194" t="s">
        <v>45</v>
      </c>
      <c r="J10" s="30">
        <v>5</v>
      </c>
      <c r="K10" s="30">
        <v>2</v>
      </c>
      <c r="L10" s="44" t="s">
        <v>242</v>
      </c>
      <c r="M10" s="44"/>
      <c r="N10" s="40">
        <v>0</v>
      </c>
      <c r="O10" s="35">
        <v>3</v>
      </c>
      <c r="P10" s="38">
        <v>7</v>
      </c>
      <c r="Q10" s="30">
        <v>6</v>
      </c>
      <c r="R10" s="40">
        <v>12</v>
      </c>
      <c r="S10" s="35">
        <v>13</v>
      </c>
      <c r="AB10" s="5">
        <v>4</v>
      </c>
      <c r="AC10" s="5">
        <v>2</v>
      </c>
      <c r="AD10" s="5">
        <v>2</v>
      </c>
      <c r="AE10" s="5">
        <f>J10+N10+P10+R10</f>
        <v>24</v>
      </c>
      <c r="AF10" s="196">
        <f t="shared" si="0"/>
        <v>6</v>
      </c>
      <c r="AG10" s="5">
        <f>K10+O10+Q10+S10</f>
        <v>24</v>
      </c>
      <c r="AH10" s="5">
        <f t="shared" si="1"/>
        <v>6</v>
      </c>
      <c r="AI10" s="5">
        <f t="shared" si="2"/>
        <v>0</v>
      </c>
    </row>
    <row r="11" spans="1:35" x14ac:dyDescent="0.25">
      <c r="B11" s="14">
        <v>7</v>
      </c>
      <c r="C11" s="124" t="s">
        <v>18</v>
      </c>
      <c r="D11" s="124">
        <v>1</v>
      </c>
      <c r="E11" s="14" t="s">
        <v>10</v>
      </c>
      <c r="F11" s="14">
        <v>0</v>
      </c>
      <c r="G11" s="14" t="s">
        <v>5</v>
      </c>
      <c r="H11" s="17"/>
      <c r="I11" s="194" t="s">
        <v>42</v>
      </c>
      <c r="J11" s="35">
        <v>2</v>
      </c>
      <c r="K11" s="35">
        <v>4</v>
      </c>
      <c r="L11" s="38">
        <v>2</v>
      </c>
      <c r="M11" s="30">
        <v>1</v>
      </c>
      <c r="N11" s="38">
        <v>6</v>
      </c>
      <c r="O11" s="30">
        <v>3</v>
      </c>
      <c r="P11" s="44" t="s">
        <v>242</v>
      </c>
      <c r="Q11" s="32"/>
      <c r="R11" s="40">
        <v>0</v>
      </c>
      <c r="S11" s="35">
        <v>4</v>
      </c>
      <c r="AB11" s="5">
        <v>4</v>
      </c>
      <c r="AC11" s="5">
        <v>2</v>
      </c>
      <c r="AD11" s="5">
        <v>2</v>
      </c>
      <c r="AE11" s="5">
        <f>J11+L11+N11+R11</f>
        <v>10</v>
      </c>
      <c r="AF11" s="196">
        <f t="shared" si="0"/>
        <v>2.5</v>
      </c>
      <c r="AG11" s="5">
        <f>K11+M11+O11+S11</f>
        <v>12</v>
      </c>
      <c r="AH11" s="5">
        <f t="shared" si="1"/>
        <v>3</v>
      </c>
      <c r="AI11" s="5">
        <f t="shared" si="2"/>
        <v>-2</v>
      </c>
    </row>
    <row r="12" spans="1:35" x14ac:dyDescent="0.25">
      <c r="B12" s="14">
        <v>8</v>
      </c>
      <c r="C12" s="124" t="s">
        <v>17</v>
      </c>
      <c r="D12" s="124">
        <v>15</v>
      </c>
      <c r="E12" s="14" t="s">
        <v>23</v>
      </c>
      <c r="F12" s="14">
        <v>0</v>
      </c>
      <c r="G12" s="14" t="s">
        <v>1</v>
      </c>
      <c r="H12" s="17"/>
      <c r="I12" s="194" t="s">
        <v>24</v>
      </c>
      <c r="J12" s="30">
        <v>4</v>
      </c>
      <c r="K12" s="30">
        <v>2</v>
      </c>
      <c r="L12" s="40">
        <v>6</v>
      </c>
      <c r="M12" s="35">
        <v>13</v>
      </c>
      <c r="N12" s="38">
        <v>10</v>
      </c>
      <c r="O12" s="30">
        <v>6</v>
      </c>
      <c r="P12" s="40">
        <v>2</v>
      </c>
      <c r="Q12" s="35">
        <v>8</v>
      </c>
      <c r="AB12" s="5">
        <v>4</v>
      </c>
      <c r="AC12" s="5">
        <v>2</v>
      </c>
      <c r="AD12" s="5">
        <v>2</v>
      </c>
      <c r="AE12" s="5">
        <f>J12+L12+N12+P12</f>
        <v>22</v>
      </c>
      <c r="AF12" s="196">
        <f t="shared" si="0"/>
        <v>5.5</v>
      </c>
      <c r="AG12" s="5">
        <f>K12+M12+O12+Q12</f>
        <v>29</v>
      </c>
      <c r="AH12" s="196">
        <f t="shared" si="1"/>
        <v>7.25</v>
      </c>
      <c r="AI12" s="5">
        <f t="shared" si="2"/>
        <v>-7</v>
      </c>
    </row>
    <row r="13" spans="1:35" x14ac:dyDescent="0.25">
      <c r="B13" s="14">
        <v>9</v>
      </c>
      <c r="C13" s="124" t="s">
        <v>85</v>
      </c>
      <c r="D13" s="124">
        <v>13</v>
      </c>
      <c r="E13" s="14" t="s">
        <v>16</v>
      </c>
      <c r="F13" s="14">
        <v>1</v>
      </c>
      <c r="G13" s="14" t="s">
        <v>6</v>
      </c>
      <c r="H13" s="17"/>
      <c r="I13" s="194" t="s">
        <v>48</v>
      </c>
      <c r="J13" s="35">
        <v>0</v>
      </c>
      <c r="K13" s="35">
        <v>10</v>
      </c>
      <c r="L13" s="38">
        <v>4</v>
      </c>
      <c r="M13" s="30">
        <v>9</v>
      </c>
      <c r="N13" s="38">
        <v>10</v>
      </c>
      <c r="O13" s="30">
        <v>9</v>
      </c>
      <c r="P13" s="40">
        <v>1</v>
      </c>
      <c r="Q13" s="35">
        <v>4</v>
      </c>
      <c r="AB13" s="5">
        <v>4</v>
      </c>
      <c r="AC13" s="5">
        <v>2</v>
      </c>
      <c r="AD13" s="5">
        <v>2</v>
      </c>
      <c r="AE13" s="5">
        <f>J13+L13+N13+P13</f>
        <v>15</v>
      </c>
      <c r="AF13" s="196">
        <f t="shared" si="0"/>
        <v>3.75</v>
      </c>
      <c r="AG13" s="5">
        <f>K13+M13+O13+Q13</f>
        <v>32</v>
      </c>
      <c r="AH13" s="5">
        <f t="shared" si="1"/>
        <v>8</v>
      </c>
      <c r="AI13" s="5">
        <f t="shared" si="2"/>
        <v>-17</v>
      </c>
    </row>
    <row r="14" spans="1:35" x14ac:dyDescent="0.25">
      <c r="B14" s="1"/>
      <c r="G14" s="1"/>
      <c r="H14" s="17"/>
      <c r="I14" s="194" t="s">
        <v>19</v>
      </c>
      <c r="J14" s="30">
        <v>10</v>
      </c>
      <c r="K14" s="30">
        <v>0</v>
      </c>
      <c r="L14" s="38">
        <v>15</v>
      </c>
      <c r="M14" s="30">
        <v>7</v>
      </c>
      <c r="N14" s="40">
        <v>3</v>
      </c>
      <c r="O14" s="35">
        <v>4</v>
      </c>
      <c r="P14" s="40">
        <v>6</v>
      </c>
      <c r="Q14" s="35">
        <v>7</v>
      </c>
      <c r="AB14" s="5">
        <v>4</v>
      </c>
      <c r="AC14" s="5">
        <v>2</v>
      </c>
      <c r="AD14" s="5">
        <v>2</v>
      </c>
      <c r="AE14" s="5">
        <f>J14+L14+N14+P14</f>
        <v>34</v>
      </c>
      <c r="AF14" s="196">
        <f t="shared" si="0"/>
        <v>8.5</v>
      </c>
      <c r="AG14" s="5">
        <f>K14+M14+O14+Q14</f>
        <v>18</v>
      </c>
      <c r="AH14" s="5">
        <f t="shared" si="1"/>
        <v>4.5</v>
      </c>
      <c r="AI14" s="5">
        <f t="shared" si="2"/>
        <v>16</v>
      </c>
    </row>
    <row r="15" spans="1:35" x14ac:dyDescent="0.25">
      <c r="B15" s="1"/>
      <c r="G15" s="1"/>
      <c r="H15" s="17"/>
      <c r="I15" s="194" t="s">
        <v>85</v>
      </c>
      <c r="J15" s="30">
        <v>13</v>
      </c>
      <c r="K15" s="30">
        <v>1</v>
      </c>
      <c r="L15" s="40">
        <v>3</v>
      </c>
      <c r="M15" s="35">
        <v>9</v>
      </c>
      <c r="N15" s="40">
        <v>3</v>
      </c>
      <c r="O15" s="35">
        <v>4</v>
      </c>
      <c r="AB15" s="5">
        <v>3</v>
      </c>
      <c r="AC15" s="5">
        <v>1</v>
      </c>
      <c r="AD15" s="5">
        <v>2</v>
      </c>
      <c r="AE15" s="5">
        <f>J15+L15+N15</f>
        <v>19</v>
      </c>
      <c r="AF15" s="196">
        <f t="shared" si="0"/>
        <v>6.333333333333333</v>
      </c>
      <c r="AG15" s="5">
        <f>K15+M15+O15</f>
        <v>14</v>
      </c>
      <c r="AH15" s="196">
        <f t="shared" si="1"/>
        <v>4.666666666666667</v>
      </c>
      <c r="AI15" s="5">
        <f t="shared" si="2"/>
        <v>5</v>
      </c>
    </row>
    <row r="16" spans="1:35" x14ac:dyDescent="0.25">
      <c r="A16" s="6" t="s">
        <v>30</v>
      </c>
      <c r="B16" s="15" t="s">
        <v>44</v>
      </c>
      <c r="C16" s="15" t="s">
        <v>99</v>
      </c>
      <c r="D16" s="15"/>
      <c r="E16" s="15" t="s">
        <v>98</v>
      </c>
      <c r="F16" s="15"/>
      <c r="G16" s="15" t="s">
        <v>4</v>
      </c>
      <c r="H16" s="17"/>
      <c r="I16" s="194" t="s">
        <v>15</v>
      </c>
      <c r="J16" s="30">
        <v>6</v>
      </c>
      <c r="K16" s="30">
        <v>4</v>
      </c>
      <c r="L16" s="40">
        <v>4</v>
      </c>
      <c r="M16" s="35">
        <v>5</v>
      </c>
      <c r="N16" s="40">
        <v>6</v>
      </c>
      <c r="O16" s="35">
        <v>10</v>
      </c>
      <c r="AB16" s="5">
        <v>3</v>
      </c>
      <c r="AC16" s="5">
        <v>1</v>
      </c>
      <c r="AD16" s="5">
        <v>2</v>
      </c>
      <c r="AE16" s="5">
        <f>J16+L16+N16</f>
        <v>16</v>
      </c>
      <c r="AF16" s="196">
        <f t="shared" si="0"/>
        <v>5.333333333333333</v>
      </c>
      <c r="AG16" s="5">
        <f>K16+M16+O16</f>
        <v>19</v>
      </c>
      <c r="AH16" s="196">
        <f t="shared" si="1"/>
        <v>6.333333333333333</v>
      </c>
      <c r="AI16" s="5">
        <f t="shared" si="2"/>
        <v>-3</v>
      </c>
    </row>
    <row r="17" spans="1:35" x14ac:dyDescent="0.25">
      <c r="A17" s="7" t="s">
        <v>334</v>
      </c>
      <c r="B17" s="14">
        <v>14</v>
      </c>
      <c r="C17" s="14" t="s">
        <v>71</v>
      </c>
      <c r="D17" s="14">
        <v>4</v>
      </c>
      <c r="E17" s="124" t="s">
        <v>39</v>
      </c>
      <c r="F17" s="124">
        <v>5</v>
      </c>
      <c r="G17" s="14" t="s">
        <v>6</v>
      </c>
      <c r="H17" s="17"/>
      <c r="I17" s="194" t="s">
        <v>16</v>
      </c>
      <c r="J17" s="35">
        <v>1</v>
      </c>
      <c r="K17" s="35">
        <v>13</v>
      </c>
      <c r="L17" s="38">
        <v>8</v>
      </c>
      <c r="M17" s="30">
        <v>3</v>
      </c>
      <c r="N17" s="40">
        <v>1</v>
      </c>
      <c r="O17" s="35">
        <v>10</v>
      </c>
      <c r="AB17" s="5">
        <v>3</v>
      </c>
      <c r="AC17" s="5">
        <v>1</v>
      </c>
      <c r="AD17" s="5">
        <v>2</v>
      </c>
      <c r="AE17" s="5">
        <f>J17+L17+N17</f>
        <v>10</v>
      </c>
      <c r="AF17" s="196">
        <f t="shared" si="0"/>
        <v>3.3333333333333335</v>
      </c>
      <c r="AG17" s="5">
        <f>K17+M17+O17</f>
        <v>26</v>
      </c>
      <c r="AH17" s="196">
        <f t="shared" si="1"/>
        <v>8.6666666666666661</v>
      </c>
      <c r="AI17" s="5">
        <f t="shared" si="2"/>
        <v>-16</v>
      </c>
    </row>
    <row r="18" spans="1:35" x14ac:dyDescent="0.25">
      <c r="A18" s="5" t="s">
        <v>339</v>
      </c>
      <c r="B18" s="14">
        <v>15</v>
      </c>
      <c r="C18" s="14" t="s">
        <v>101</v>
      </c>
      <c r="D18" s="14">
        <v>6</v>
      </c>
      <c r="E18" s="124" t="s">
        <v>103</v>
      </c>
      <c r="F18" s="124">
        <v>13</v>
      </c>
      <c r="G18" s="14" t="s">
        <v>1</v>
      </c>
      <c r="H18" s="17"/>
      <c r="I18" s="194" t="s">
        <v>11</v>
      </c>
      <c r="J18" s="35">
        <v>2</v>
      </c>
      <c r="K18" s="35">
        <v>5</v>
      </c>
      <c r="L18" s="44" t="s">
        <v>242</v>
      </c>
      <c r="M18" s="44"/>
      <c r="N18" s="40">
        <v>3</v>
      </c>
      <c r="O18" s="35">
        <v>6</v>
      </c>
      <c r="AB18" s="5">
        <v>3</v>
      </c>
      <c r="AC18" s="5">
        <v>1</v>
      </c>
      <c r="AD18" s="5">
        <v>2</v>
      </c>
      <c r="AE18" s="5">
        <f>J18+N18</f>
        <v>5</v>
      </c>
      <c r="AF18" s="196">
        <f t="shared" si="0"/>
        <v>1.6666666666666667</v>
      </c>
      <c r="AG18" s="5">
        <f>K18+M18+O18</f>
        <v>11</v>
      </c>
      <c r="AH18" s="196">
        <f t="shared" si="1"/>
        <v>3.6666666666666665</v>
      </c>
      <c r="AI18" s="5">
        <f t="shared" si="2"/>
        <v>-6</v>
      </c>
    </row>
    <row r="19" spans="1:35" x14ac:dyDescent="0.25">
      <c r="B19" s="23">
        <v>16</v>
      </c>
      <c r="C19" s="124" t="s">
        <v>76</v>
      </c>
      <c r="D19" s="123">
        <v>15</v>
      </c>
      <c r="E19" s="14" t="s">
        <v>18</v>
      </c>
      <c r="F19" s="14">
        <v>7</v>
      </c>
      <c r="G19" s="12" t="s">
        <v>5</v>
      </c>
      <c r="H19" s="17"/>
      <c r="I19" s="194" t="s">
        <v>12</v>
      </c>
      <c r="J19" s="35">
        <v>0</v>
      </c>
      <c r="K19" s="35">
        <v>12</v>
      </c>
      <c r="L19" s="40">
        <v>5</v>
      </c>
      <c r="M19" s="35">
        <v>7</v>
      </c>
      <c r="N19" s="195"/>
      <c r="O19" s="195"/>
      <c r="AB19" s="5">
        <v>2</v>
      </c>
      <c r="AC19" s="5">
        <v>0</v>
      </c>
      <c r="AD19" s="5">
        <v>2</v>
      </c>
      <c r="AE19" s="5">
        <f>J19+L19</f>
        <v>5</v>
      </c>
      <c r="AF19" s="196">
        <f t="shared" si="0"/>
        <v>2.5</v>
      </c>
      <c r="AG19" s="5">
        <f>K19+M19</f>
        <v>19</v>
      </c>
      <c r="AH19" s="5">
        <f t="shared" si="1"/>
        <v>9.5</v>
      </c>
      <c r="AI19" s="5">
        <f t="shared" si="2"/>
        <v>-14</v>
      </c>
    </row>
    <row r="20" spans="1:35" x14ac:dyDescent="0.25">
      <c r="B20" s="23">
        <v>17</v>
      </c>
      <c r="C20" s="123" t="s">
        <v>58</v>
      </c>
      <c r="D20" s="123">
        <v>9</v>
      </c>
      <c r="E20" s="23" t="s">
        <v>119</v>
      </c>
      <c r="F20" s="23">
        <v>3</v>
      </c>
      <c r="G20" s="130" t="s">
        <v>8</v>
      </c>
      <c r="H20" s="17"/>
      <c r="I20" s="194" t="s">
        <v>25</v>
      </c>
      <c r="J20" s="35">
        <v>3</v>
      </c>
      <c r="K20" s="35">
        <v>5</v>
      </c>
      <c r="L20" s="40">
        <v>1</v>
      </c>
      <c r="M20" s="35">
        <v>2</v>
      </c>
      <c r="AB20" s="5">
        <v>2</v>
      </c>
      <c r="AC20" s="5">
        <v>0</v>
      </c>
      <c r="AD20" s="5">
        <v>2</v>
      </c>
      <c r="AE20" s="5">
        <f>J20+L20</f>
        <v>4</v>
      </c>
      <c r="AF20" s="196">
        <f t="shared" si="0"/>
        <v>2</v>
      </c>
      <c r="AG20" s="5">
        <f>K19+M19</f>
        <v>19</v>
      </c>
      <c r="AH20" s="5">
        <f t="shared" si="1"/>
        <v>9.5</v>
      </c>
      <c r="AI20" s="5">
        <f t="shared" si="2"/>
        <v>-15</v>
      </c>
    </row>
    <row r="21" spans="1:35" x14ac:dyDescent="0.25">
      <c r="B21" s="27"/>
      <c r="C21" s="27"/>
      <c r="D21" s="129"/>
      <c r="E21" s="27"/>
      <c r="F21" s="27"/>
      <c r="H21" s="17"/>
      <c r="I21" s="194" t="s">
        <v>10</v>
      </c>
      <c r="J21" s="35">
        <v>0</v>
      </c>
      <c r="K21" s="35">
        <v>1</v>
      </c>
      <c r="L21" s="40">
        <v>1</v>
      </c>
      <c r="M21" s="35">
        <v>4</v>
      </c>
      <c r="AB21" s="5">
        <v>2</v>
      </c>
      <c r="AC21" s="5">
        <v>0</v>
      </c>
      <c r="AD21" s="5">
        <v>2</v>
      </c>
      <c r="AE21" s="5">
        <f>J21+L21</f>
        <v>1</v>
      </c>
      <c r="AF21" s="196">
        <f t="shared" si="0"/>
        <v>0.5</v>
      </c>
      <c r="AG21" s="5">
        <f>K20+M20</f>
        <v>7</v>
      </c>
      <c r="AH21" s="5">
        <f t="shared" si="1"/>
        <v>3.5</v>
      </c>
      <c r="AI21" s="5">
        <f t="shared" si="2"/>
        <v>-6</v>
      </c>
    </row>
    <row r="22" spans="1:35" x14ac:dyDescent="0.25">
      <c r="B22" s="28"/>
      <c r="C22" s="28"/>
      <c r="D22" s="77"/>
      <c r="E22" s="28"/>
      <c r="F22" s="28"/>
      <c r="G22" s="128"/>
      <c r="H22" s="17"/>
      <c r="I22" s="194" t="s">
        <v>23</v>
      </c>
      <c r="J22" s="35">
        <v>0</v>
      </c>
      <c r="K22" s="35">
        <v>15</v>
      </c>
      <c r="L22" s="40">
        <v>3</v>
      </c>
      <c r="M22" s="35">
        <v>8</v>
      </c>
      <c r="AB22" s="5">
        <v>2</v>
      </c>
      <c r="AC22" s="5">
        <v>0</v>
      </c>
      <c r="AD22" s="5">
        <v>2</v>
      </c>
      <c r="AE22" s="5">
        <f>J22+L22</f>
        <v>3</v>
      </c>
      <c r="AF22" s="196">
        <f t="shared" si="0"/>
        <v>1.5</v>
      </c>
      <c r="AG22" s="5">
        <f>K21+M21</f>
        <v>5</v>
      </c>
      <c r="AH22" s="5">
        <f t="shared" si="1"/>
        <v>2.5</v>
      </c>
      <c r="AI22" s="5">
        <f t="shared" si="2"/>
        <v>-2</v>
      </c>
    </row>
    <row r="23" spans="1:35" x14ac:dyDescent="0.25">
      <c r="A23" s="6" t="s">
        <v>30</v>
      </c>
      <c r="B23" s="15" t="s">
        <v>44</v>
      </c>
      <c r="C23" s="15" t="s">
        <v>99</v>
      </c>
      <c r="D23" s="15"/>
      <c r="E23" s="15" t="s">
        <v>98</v>
      </c>
      <c r="F23" s="15"/>
      <c r="G23" s="15" t="s">
        <v>4</v>
      </c>
      <c r="AB23" s="197"/>
      <c r="AC23" s="197"/>
      <c r="AD23" s="197"/>
      <c r="AE23" s="197"/>
      <c r="AF23" s="198"/>
      <c r="AG23" s="197"/>
      <c r="AH23" s="198"/>
      <c r="AI23" s="197"/>
    </row>
    <row r="24" spans="1:35" x14ac:dyDescent="0.25">
      <c r="A24" s="5" t="s">
        <v>335</v>
      </c>
      <c r="B24" s="14">
        <v>10</v>
      </c>
      <c r="C24" s="124" t="s">
        <v>440</v>
      </c>
      <c r="D24" s="123">
        <v>7</v>
      </c>
      <c r="E24" s="14" t="s">
        <v>12</v>
      </c>
      <c r="F24" s="14">
        <v>5</v>
      </c>
      <c r="G24" s="14" t="s">
        <v>6</v>
      </c>
    </row>
    <row r="25" spans="1:35" x14ac:dyDescent="0.25">
      <c r="B25" s="23">
        <v>11</v>
      </c>
      <c r="C25" s="124" t="s">
        <v>42</v>
      </c>
      <c r="D25" s="123">
        <v>2</v>
      </c>
      <c r="E25" s="14" t="s">
        <v>102</v>
      </c>
      <c r="F25" s="14">
        <v>1</v>
      </c>
      <c r="G25" s="14" t="s">
        <v>1</v>
      </c>
    </row>
    <row r="26" spans="1:35" x14ac:dyDescent="0.25">
      <c r="B26" s="14">
        <v>12</v>
      </c>
      <c r="C26" s="124" t="s">
        <v>43</v>
      </c>
      <c r="D26" s="123">
        <v>4</v>
      </c>
      <c r="E26" s="14" t="s">
        <v>109</v>
      </c>
      <c r="F26" s="14">
        <v>1</v>
      </c>
      <c r="G26" s="14" t="s">
        <v>8</v>
      </c>
    </row>
    <row r="27" spans="1:35" x14ac:dyDescent="0.25">
      <c r="B27" s="14">
        <v>13</v>
      </c>
      <c r="C27" s="14" t="s">
        <v>108</v>
      </c>
      <c r="D27" s="23">
        <v>3</v>
      </c>
      <c r="E27" s="124" t="s">
        <v>106</v>
      </c>
      <c r="F27" s="124">
        <v>8</v>
      </c>
      <c r="G27" s="14" t="s">
        <v>5</v>
      </c>
    </row>
    <row r="28" spans="1:35" x14ac:dyDescent="0.25">
      <c r="B28" s="17"/>
      <c r="C28" s="17"/>
      <c r="D28" s="17"/>
      <c r="E28" s="17"/>
      <c r="G28" s="1"/>
    </row>
    <row r="29" spans="1:35" x14ac:dyDescent="0.25">
      <c r="A29" s="6" t="s">
        <v>32</v>
      </c>
    </row>
    <row r="30" spans="1:35" x14ac:dyDescent="0.25">
      <c r="A30" s="5" t="s">
        <v>335</v>
      </c>
      <c r="B30" s="15" t="s">
        <v>44</v>
      </c>
      <c r="C30" s="15" t="s">
        <v>99</v>
      </c>
      <c r="D30" s="15"/>
      <c r="E30" s="15" t="s">
        <v>98</v>
      </c>
      <c r="F30" s="15"/>
      <c r="G30" s="15" t="s">
        <v>4</v>
      </c>
    </row>
    <row r="31" spans="1:35" x14ac:dyDescent="0.25">
      <c r="A31" s="5" t="s">
        <v>340</v>
      </c>
      <c r="B31" s="23">
        <v>18</v>
      </c>
      <c r="C31" s="23" t="s">
        <v>38</v>
      </c>
      <c r="D31" s="23">
        <v>3</v>
      </c>
      <c r="E31" s="124" t="s">
        <v>110</v>
      </c>
      <c r="F31" s="124">
        <v>6</v>
      </c>
      <c r="G31" s="14" t="s">
        <v>5</v>
      </c>
    </row>
    <row r="32" spans="1:35" x14ac:dyDescent="0.25">
      <c r="B32" s="23">
        <v>19</v>
      </c>
      <c r="C32" s="123" t="s">
        <v>43</v>
      </c>
      <c r="D32" s="123">
        <v>10</v>
      </c>
      <c r="E32" s="14" t="s">
        <v>106</v>
      </c>
      <c r="F32" s="14">
        <v>1</v>
      </c>
      <c r="G32" s="14" t="s">
        <v>6</v>
      </c>
    </row>
    <row r="33" spans="1:7" x14ac:dyDescent="0.25">
      <c r="A33" s="5" t="s">
        <v>344</v>
      </c>
      <c r="B33" s="23">
        <v>20</v>
      </c>
      <c r="C33" s="23" t="s">
        <v>71</v>
      </c>
      <c r="D33" s="23">
        <v>6</v>
      </c>
      <c r="E33" s="124" t="s">
        <v>101</v>
      </c>
      <c r="F33" s="124">
        <v>10</v>
      </c>
      <c r="G33" s="14" t="s">
        <v>1</v>
      </c>
    </row>
    <row r="34" spans="1:7" x14ac:dyDescent="0.25">
      <c r="B34" s="23">
        <v>21</v>
      </c>
      <c r="C34" s="123" t="s">
        <v>18</v>
      </c>
      <c r="D34" s="123">
        <v>4</v>
      </c>
      <c r="E34" s="23" t="s">
        <v>119</v>
      </c>
      <c r="F34" s="14">
        <v>3</v>
      </c>
      <c r="G34" s="14" t="s">
        <v>8</v>
      </c>
    </row>
    <row r="35" spans="1:7" x14ac:dyDescent="0.25">
      <c r="B35" s="23">
        <v>22</v>
      </c>
      <c r="C35" s="23" t="s">
        <v>59</v>
      </c>
      <c r="D35" s="23">
        <v>0</v>
      </c>
      <c r="E35" s="123" t="s">
        <v>103</v>
      </c>
      <c r="F35" s="124">
        <v>3</v>
      </c>
      <c r="G35" s="14" t="s">
        <v>6</v>
      </c>
    </row>
    <row r="36" spans="1:7" x14ac:dyDescent="0.25">
      <c r="B36" s="23">
        <v>23</v>
      </c>
      <c r="C36" s="23" t="s">
        <v>76</v>
      </c>
      <c r="D36" s="23">
        <v>3</v>
      </c>
      <c r="E36" s="123" t="s">
        <v>58</v>
      </c>
      <c r="F36" s="124">
        <v>4</v>
      </c>
      <c r="G36" s="14" t="s">
        <v>5</v>
      </c>
    </row>
    <row r="38" spans="1:7" x14ac:dyDescent="0.25">
      <c r="A38" s="9"/>
    </row>
    <row r="39" spans="1:7" x14ac:dyDescent="0.25">
      <c r="A39" s="6" t="s">
        <v>34</v>
      </c>
      <c r="B39" s="15" t="s">
        <v>44</v>
      </c>
      <c r="C39" s="15" t="s">
        <v>99</v>
      </c>
      <c r="D39" s="15"/>
      <c r="E39" s="15" t="s">
        <v>98</v>
      </c>
      <c r="F39" s="15"/>
      <c r="G39" s="15" t="s">
        <v>4</v>
      </c>
    </row>
    <row r="40" spans="1:7" x14ac:dyDescent="0.25">
      <c r="A40" s="5" t="s">
        <v>335</v>
      </c>
      <c r="B40" s="23">
        <v>24</v>
      </c>
      <c r="C40" s="123" t="s">
        <v>440</v>
      </c>
      <c r="D40" s="123">
        <v>4</v>
      </c>
      <c r="E40" s="23" t="s">
        <v>43</v>
      </c>
      <c r="F40" s="14">
        <v>1</v>
      </c>
      <c r="G40" s="14" t="s">
        <v>6</v>
      </c>
    </row>
    <row r="41" spans="1:7" x14ac:dyDescent="0.25">
      <c r="A41" s="5" t="s">
        <v>341</v>
      </c>
      <c r="B41" s="23">
        <v>25</v>
      </c>
      <c r="C41" s="23" t="s">
        <v>101</v>
      </c>
      <c r="D41" s="23">
        <v>2</v>
      </c>
      <c r="E41" s="123" t="s">
        <v>18</v>
      </c>
      <c r="F41" s="124">
        <v>8</v>
      </c>
      <c r="G41" s="14" t="s">
        <v>8</v>
      </c>
    </row>
    <row r="42" spans="1:7" x14ac:dyDescent="0.25">
      <c r="B42" s="23">
        <v>26</v>
      </c>
      <c r="C42" s="123" t="s">
        <v>59</v>
      </c>
      <c r="D42" s="123">
        <v>7</v>
      </c>
      <c r="E42" s="23" t="s">
        <v>76</v>
      </c>
      <c r="F42" s="14">
        <v>6</v>
      </c>
      <c r="G42" s="14" t="s">
        <v>1</v>
      </c>
    </row>
    <row r="43" spans="1:7" x14ac:dyDescent="0.25">
      <c r="A43" s="5" t="s">
        <v>345</v>
      </c>
      <c r="B43" s="23">
        <v>27</v>
      </c>
      <c r="C43" s="123" t="s">
        <v>39</v>
      </c>
      <c r="D43" s="123">
        <v>10</v>
      </c>
      <c r="E43" s="23" t="s">
        <v>58</v>
      </c>
      <c r="F43" s="14">
        <v>9</v>
      </c>
      <c r="G43" s="12" t="s">
        <v>5</v>
      </c>
    </row>
    <row r="46" spans="1:7" x14ac:dyDescent="0.25">
      <c r="A46" s="6" t="s">
        <v>35</v>
      </c>
      <c r="B46" s="15" t="s">
        <v>44</v>
      </c>
      <c r="C46" s="15" t="s">
        <v>99</v>
      </c>
      <c r="D46" s="15"/>
      <c r="E46" s="15" t="s">
        <v>98</v>
      </c>
      <c r="F46" s="15"/>
      <c r="G46" s="15" t="s">
        <v>4</v>
      </c>
    </row>
    <row r="47" spans="1:7" x14ac:dyDescent="0.25">
      <c r="A47" s="5" t="s">
        <v>337</v>
      </c>
      <c r="B47" s="23">
        <v>28</v>
      </c>
      <c r="C47" s="23" t="s">
        <v>110</v>
      </c>
      <c r="D47" s="23">
        <v>0</v>
      </c>
      <c r="E47" s="123" t="s">
        <v>440</v>
      </c>
      <c r="F47" s="123">
        <v>4</v>
      </c>
      <c r="G47" s="14" t="s">
        <v>8</v>
      </c>
    </row>
    <row r="48" spans="1:7" x14ac:dyDescent="0.25">
      <c r="A48" s="5" t="s">
        <v>342</v>
      </c>
      <c r="B48" s="23">
        <v>29</v>
      </c>
      <c r="C48" s="23" t="s">
        <v>59</v>
      </c>
      <c r="D48" s="23">
        <v>12</v>
      </c>
      <c r="E48" s="123" t="s">
        <v>58</v>
      </c>
      <c r="F48" s="124">
        <v>13</v>
      </c>
      <c r="G48" s="14" t="s">
        <v>6</v>
      </c>
    </row>
    <row r="49" spans="1:7" x14ac:dyDescent="0.25">
      <c r="A49" s="5" t="s">
        <v>346</v>
      </c>
      <c r="B49" s="23">
        <v>30</v>
      </c>
      <c r="C49" s="123" t="s">
        <v>103</v>
      </c>
      <c r="D49" s="123">
        <v>5</v>
      </c>
      <c r="E49" s="23" t="s">
        <v>39</v>
      </c>
      <c r="F49" s="14">
        <v>3</v>
      </c>
      <c r="G49" s="14" t="s">
        <v>5</v>
      </c>
    </row>
    <row r="50" spans="1:7" x14ac:dyDescent="0.25">
      <c r="B50" s="17"/>
      <c r="C50" s="17"/>
      <c r="D50" s="17"/>
      <c r="E50" s="17"/>
      <c r="G50" s="1"/>
    </row>
    <row r="51" spans="1:7" x14ac:dyDescent="0.25">
      <c r="B51" s="17"/>
      <c r="C51" s="17"/>
      <c r="D51" s="17"/>
      <c r="E51" s="17"/>
      <c r="G51" s="1"/>
    </row>
    <row r="52" spans="1:7" x14ac:dyDescent="0.25">
      <c r="A52" s="6" t="s">
        <v>37</v>
      </c>
      <c r="B52" s="15" t="s">
        <v>44</v>
      </c>
      <c r="C52" s="15" t="s">
        <v>99</v>
      </c>
      <c r="D52" s="15"/>
      <c r="E52" s="15" t="s">
        <v>98</v>
      </c>
      <c r="F52" s="15"/>
      <c r="G52" s="15" t="s">
        <v>4</v>
      </c>
    </row>
    <row r="53" spans="1:7" x14ac:dyDescent="0.25">
      <c r="A53" s="5" t="s">
        <v>337</v>
      </c>
      <c r="B53" s="23">
        <v>31</v>
      </c>
      <c r="C53" s="23" t="s">
        <v>440</v>
      </c>
      <c r="D53" s="23">
        <v>3</v>
      </c>
      <c r="E53" s="123" t="s">
        <v>103</v>
      </c>
      <c r="F53" s="123">
        <v>4</v>
      </c>
      <c r="G53" s="14" t="s">
        <v>5</v>
      </c>
    </row>
    <row r="54" spans="1:7" x14ac:dyDescent="0.25">
      <c r="A54" s="5" t="s">
        <v>343</v>
      </c>
      <c r="B54" s="33">
        <v>32</v>
      </c>
      <c r="C54" s="23" t="s">
        <v>39</v>
      </c>
      <c r="D54" s="23">
        <v>0</v>
      </c>
      <c r="E54" s="123" t="s">
        <v>18</v>
      </c>
      <c r="F54" s="124">
        <v>11</v>
      </c>
      <c r="G54" s="14" t="s">
        <v>6</v>
      </c>
    </row>
    <row r="55" spans="1:7" x14ac:dyDescent="0.25">
      <c r="A55" s="5" t="s">
        <v>347</v>
      </c>
      <c r="B55" s="34"/>
      <c r="C55" s="17"/>
      <c r="D55" s="17"/>
      <c r="E55" s="17"/>
      <c r="G55" s="1"/>
    </row>
    <row r="56" spans="1:7" x14ac:dyDescent="0.25">
      <c r="B56" s="34"/>
      <c r="C56" s="17"/>
      <c r="D56" s="17"/>
      <c r="E56" s="5"/>
      <c r="G56" s="1"/>
    </row>
    <row r="57" spans="1:7" ht="18.75" x14ac:dyDescent="0.3">
      <c r="B57" s="17"/>
      <c r="C57" s="17"/>
      <c r="D57" s="17"/>
      <c r="E57" s="61"/>
      <c r="G57" s="1"/>
    </row>
    <row r="58" spans="1:7" x14ac:dyDescent="0.25">
      <c r="A58" s="6" t="s">
        <v>41</v>
      </c>
      <c r="B58" s="15" t="s">
        <v>44</v>
      </c>
      <c r="C58" s="15" t="s">
        <v>99</v>
      </c>
      <c r="D58" s="15"/>
      <c r="E58" s="15" t="s">
        <v>98</v>
      </c>
      <c r="F58" s="15"/>
      <c r="G58" s="15" t="s">
        <v>4</v>
      </c>
    </row>
    <row r="59" spans="1:7" x14ac:dyDescent="0.25">
      <c r="A59" s="5" t="s">
        <v>337</v>
      </c>
      <c r="B59" s="23">
        <v>33</v>
      </c>
      <c r="C59" s="23" t="s">
        <v>18</v>
      </c>
      <c r="D59" s="23">
        <v>1</v>
      </c>
      <c r="E59" s="123" t="s">
        <v>58</v>
      </c>
      <c r="F59" s="123">
        <v>3</v>
      </c>
      <c r="G59" s="23" t="s">
        <v>5</v>
      </c>
    </row>
    <row r="60" spans="1:7" x14ac:dyDescent="0.25">
      <c r="A60" s="5" t="s">
        <v>348</v>
      </c>
      <c r="B60" s="1"/>
      <c r="C60" s="17"/>
      <c r="D60" s="17"/>
      <c r="E60" s="17"/>
      <c r="G60" s="1"/>
    </row>
    <row r="61" spans="1:7" ht="18.75" x14ac:dyDescent="0.3">
      <c r="A61"/>
      <c r="B61"/>
      <c r="C61"/>
      <c r="D61"/>
      <c r="E61" s="61"/>
      <c r="F61"/>
      <c r="G61"/>
    </row>
    <row r="62" spans="1:7" x14ac:dyDescent="0.25">
      <c r="A62" s="3" t="s">
        <v>77</v>
      </c>
      <c r="B62" s="15" t="s">
        <v>44</v>
      </c>
      <c r="C62" s="15" t="s">
        <v>99</v>
      </c>
      <c r="D62" s="15"/>
      <c r="E62" s="15" t="s">
        <v>98</v>
      </c>
      <c r="F62" s="15"/>
      <c r="G62" s="15" t="s">
        <v>4</v>
      </c>
    </row>
    <row r="63" spans="1:7" x14ac:dyDescent="0.25">
      <c r="A63" s="5" t="s">
        <v>338</v>
      </c>
      <c r="B63" s="14">
        <v>34</v>
      </c>
      <c r="C63" s="123" t="s">
        <v>58</v>
      </c>
      <c r="D63" s="123">
        <v>3</v>
      </c>
      <c r="E63" s="23" t="s">
        <v>103</v>
      </c>
      <c r="F63" s="14">
        <v>0</v>
      </c>
      <c r="G63" s="14" t="s">
        <v>5</v>
      </c>
    </row>
    <row r="64" spans="1:7" x14ac:dyDescent="0.25">
      <c r="B64" s="27"/>
      <c r="C64" s="129"/>
      <c r="D64" s="129"/>
      <c r="E64" s="129"/>
      <c r="F64" s="27"/>
      <c r="G64" s="27"/>
    </row>
    <row r="65" spans="1:7" x14ac:dyDescent="0.25">
      <c r="B65" s="28"/>
      <c r="C65" s="77"/>
      <c r="D65" s="77"/>
      <c r="E65" s="77"/>
      <c r="F65" s="28"/>
      <c r="G65" s="28"/>
    </row>
    <row r="66" spans="1:7" x14ac:dyDescent="0.25">
      <c r="A66" s="6" t="s">
        <v>78</v>
      </c>
      <c r="B66" s="14">
        <v>35</v>
      </c>
      <c r="C66" s="23" t="s">
        <v>58</v>
      </c>
      <c r="D66" s="23">
        <v>2</v>
      </c>
      <c r="E66" s="123" t="s">
        <v>103</v>
      </c>
      <c r="F66" s="124">
        <v>12</v>
      </c>
      <c r="G66" s="14" t="s">
        <v>5</v>
      </c>
    </row>
    <row r="67" spans="1:7" ht="18.75" x14ac:dyDescent="0.3">
      <c r="A67" s="5" t="s">
        <v>338</v>
      </c>
      <c r="B67" s="26"/>
    </row>
    <row r="68" spans="1:7" ht="18.75" x14ac:dyDescent="0.3">
      <c r="D68" s="150" t="s">
        <v>444</v>
      </c>
      <c r="E68" s="150"/>
    </row>
  </sheetData>
  <phoneticPr fontId="2" type="noConversion"/>
  <printOptions horizontalCentered="1"/>
  <pageMargins left="0.70866141732283472" right="0.70866141732283472" top="0.74803149606299213" bottom="0.74803149606299213" header="0.31496062992125984" footer="0.31496062992125984"/>
  <pageSetup orientation="portrait" horizontalDpi="4294967292" verticalDpi="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1B76C-E036-4F14-8626-576BD2B72FE2}">
  <dimension ref="A1:AH69"/>
  <sheetViews>
    <sheetView showGridLines="0" tabSelected="1" zoomScaleNormal="100" workbookViewId="0"/>
  </sheetViews>
  <sheetFormatPr defaultColWidth="8.85546875" defaultRowHeight="15" x14ac:dyDescent="0.25"/>
  <cols>
    <col min="1" max="1" width="22.7109375" style="5" customWidth="1"/>
    <col min="2" max="2" width="10.28515625" style="5" customWidth="1"/>
    <col min="3" max="3" width="18.42578125" style="1" customWidth="1"/>
    <col min="4" max="4" width="5.7109375" style="1" customWidth="1"/>
    <col min="5" max="5" width="22" style="1" customWidth="1"/>
    <col min="6" max="6" width="5.85546875" style="1" customWidth="1"/>
    <col min="7" max="7" width="14.5703125" style="5" customWidth="1"/>
    <col min="8" max="8" width="4.28515625" style="5" customWidth="1"/>
    <col min="9" max="9" width="22.140625" style="194" customWidth="1"/>
    <col min="10" max="26" width="3.7109375" style="5" customWidth="1"/>
    <col min="27" max="27" width="7.140625" style="5" bestFit="1" customWidth="1"/>
    <col min="28" max="28" width="5.28515625" style="5" bestFit="1" customWidth="1"/>
    <col min="29" max="29" width="4.7109375" style="5" bestFit="1" customWidth="1"/>
    <col min="30" max="30" width="3.7109375" style="5" customWidth="1"/>
    <col min="31" max="31" width="6.85546875" style="5" bestFit="1" customWidth="1"/>
    <col min="32" max="32" width="4" style="5" customWidth="1"/>
    <col min="33" max="33" width="7.140625" style="5" bestFit="1" customWidth="1"/>
    <col min="34" max="34" width="8.140625" style="5" bestFit="1" customWidth="1"/>
    <col min="35" max="38" width="20.140625" style="5" customWidth="1"/>
    <col min="39" max="16384" width="8.85546875" style="5"/>
  </cols>
  <sheetData>
    <row r="1" spans="1:34" x14ac:dyDescent="0.25">
      <c r="H1" s="21"/>
    </row>
    <row r="2" spans="1:34" ht="18.75" x14ac:dyDescent="0.3">
      <c r="D2" s="10" t="s">
        <v>521</v>
      </c>
      <c r="H2" s="21"/>
    </row>
    <row r="3" spans="1:34" x14ac:dyDescent="0.25">
      <c r="A3" s="6" t="s">
        <v>28</v>
      </c>
      <c r="H3" s="21"/>
    </row>
    <row r="4" spans="1:34" x14ac:dyDescent="0.25">
      <c r="A4" s="5" t="s">
        <v>357</v>
      </c>
      <c r="B4" s="13" t="s">
        <v>44</v>
      </c>
      <c r="C4" s="15" t="s">
        <v>99</v>
      </c>
      <c r="D4" s="15"/>
      <c r="E4" s="15" t="s">
        <v>98</v>
      </c>
      <c r="F4" s="15"/>
      <c r="G4" s="13" t="s">
        <v>4</v>
      </c>
      <c r="H4" s="16"/>
      <c r="R4" s="195"/>
      <c r="S4" s="195"/>
      <c r="T4" s="195"/>
      <c r="U4" s="195"/>
      <c r="X4" s="195"/>
      <c r="Y4" s="195"/>
      <c r="Z4" s="195"/>
      <c r="AA4" s="3" t="s">
        <v>244</v>
      </c>
      <c r="AB4" s="18" t="s">
        <v>115</v>
      </c>
      <c r="AC4" s="18" t="s">
        <v>112</v>
      </c>
      <c r="AD4" s="18" t="s">
        <v>113</v>
      </c>
      <c r="AE4" s="20" t="s">
        <v>117</v>
      </c>
      <c r="AF4" s="18" t="s">
        <v>114</v>
      </c>
      <c r="AG4" s="20" t="s">
        <v>116</v>
      </c>
      <c r="AH4" s="18" t="s">
        <v>118</v>
      </c>
    </row>
    <row r="5" spans="1:34" x14ac:dyDescent="0.25">
      <c r="B5" s="12">
        <v>1</v>
      </c>
      <c r="C5" s="124" t="s">
        <v>18</v>
      </c>
      <c r="D5" s="14">
        <v>5</v>
      </c>
      <c r="E5" s="12" t="s">
        <v>523</v>
      </c>
      <c r="F5" s="12">
        <v>1</v>
      </c>
      <c r="G5" s="12" t="s">
        <v>5</v>
      </c>
      <c r="H5" s="17"/>
      <c r="I5" s="297" t="s">
        <v>18</v>
      </c>
      <c r="J5" s="30">
        <v>5</v>
      </c>
      <c r="K5" s="30">
        <v>1</v>
      </c>
      <c r="L5" s="38">
        <v>4</v>
      </c>
      <c r="M5" s="30">
        <v>2</v>
      </c>
      <c r="N5" s="32" t="s">
        <v>243</v>
      </c>
      <c r="O5" s="36"/>
      <c r="P5" s="38">
        <v>12</v>
      </c>
      <c r="Q5" s="30">
        <v>1</v>
      </c>
      <c r="R5" s="38">
        <v>6</v>
      </c>
      <c r="S5" s="30">
        <v>1</v>
      </c>
      <c r="T5" s="38">
        <v>3</v>
      </c>
      <c r="U5" s="30">
        <v>0</v>
      </c>
      <c r="V5" s="32" t="s">
        <v>243</v>
      </c>
      <c r="W5" s="36"/>
      <c r="X5" s="38">
        <v>10</v>
      </c>
      <c r="Y5" s="30">
        <v>6</v>
      </c>
      <c r="Z5" s="34"/>
      <c r="AA5" s="5">
        <v>6</v>
      </c>
      <c r="AB5" s="5">
        <v>6</v>
      </c>
      <c r="AC5" s="5">
        <v>0</v>
      </c>
      <c r="AD5" s="5">
        <f>J5+L5+P5+R5+T5+X5</f>
        <v>40</v>
      </c>
      <c r="AE5" s="196">
        <f>AD5/6</f>
        <v>6.666666666666667</v>
      </c>
      <c r="AF5" s="5">
        <f>K5+M5+Q5+S5+U5+Y5</f>
        <v>11</v>
      </c>
      <c r="AG5" s="196">
        <f>AF5/6</f>
        <v>1.8333333333333333</v>
      </c>
      <c r="AH5" s="5">
        <f>AD5-AF5</f>
        <v>29</v>
      </c>
    </row>
    <row r="6" spans="1:34" x14ac:dyDescent="0.25">
      <c r="A6" s="5" t="s">
        <v>522</v>
      </c>
      <c r="B6" s="12">
        <v>2</v>
      </c>
      <c r="C6" s="12" t="s">
        <v>68</v>
      </c>
      <c r="D6" s="12">
        <v>7</v>
      </c>
      <c r="E6" s="124" t="s">
        <v>17</v>
      </c>
      <c r="F6" s="124">
        <v>14</v>
      </c>
      <c r="G6" s="14" t="s">
        <v>6</v>
      </c>
      <c r="H6" s="17"/>
      <c r="I6" s="297" t="s">
        <v>61</v>
      </c>
      <c r="J6" s="30">
        <v>14</v>
      </c>
      <c r="K6" s="30">
        <v>4</v>
      </c>
      <c r="L6" s="40">
        <v>4</v>
      </c>
      <c r="M6" s="35">
        <v>9</v>
      </c>
      <c r="N6" s="38">
        <v>8</v>
      </c>
      <c r="O6" s="30">
        <v>6</v>
      </c>
      <c r="P6" s="38">
        <v>9</v>
      </c>
      <c r="Q6" s="30">
        <v>5</v>
      </c>
      <c r="R6" s="32" t="s">
        <v>243</v>
      </c>
      <c r="S6" s="36"/>
      <c r="T6" s="38">
        <v>5</v>
      </c>
      <c r="U6" s="30">
        <v>2</v>
      </c>
      <c r="V6" s="38">
        <v>4</v>
      </c>
      <c r="W6" s="30">
        <v>3</v>
      </c>
      <c r="X6" s="40">
        <v>6</v>
      </c>
      <c r="Y6" s="35">
        <v>10</v>
      </c>
      <c r="Z6" s="34"/>
      <c r="AA6" s="5">
        <v>7</v>
      </c>
      <c r="AB6" s="5">
        <v>5</v>
      </c>
      <c r="AC6" s="5">
        <v>2</v>
      </c>
      <c r="AD6" s="5">
        <f>J6+L6+N6+P6+T6+V6+X6</f>
        <v>50</v>
      </c>
      <c r="AE6" s="196">
        <f>AD6/7</f>
        <v>7.1428571428571432</v>
      </c>
      <c r="AF6" s="5">
        <f>K6+M6+O6+Q6+U6+W6+Y6</f>
        <v>39</v>
      </c>
      <c r="AG6" s="196">
        <f>AF6/7</f>
        <v>5.5714285714285712</v>
      </c>
      <c r="AH6" s="5">
        <f>AD6-AF6</f>
        <v>11</v>
      </c>
    </row>
    <row r="7" spans="1:34" x14ac:dyDescent="0.25">
      <c r="B7" s="14">
        <v>3</v>
      </c>
      <c r="C7" s="124" t="s">
        <v>248</v>
      </c>
      <c r="D7" s="124">
        <v>4</v>
      </c>
      <c r="E7" s="12" t="s">
        <v>13</v>
      </c>
      <c r="F7" s="12">
        <v>3</v>
      </c>
      <c r="G7" s="14" t="s">
        <v>8</v>
      </c>
      <c r="H7" s="17"/>
      <c r="I7" s="297" t="s">
        <v>19</v>
      </c>
      <c r="J7" s="30">
        <v>6</v>
      </c>
      <c r="K7" s="30">
        <v>1</v>
      </c>
      <c r="L7" s="38">
        <v>15</v>
      </c>
      <c r="M7" s="30">
        <v>4</v>
      </c>
      <c r="N7" s="40">
        <v>5</v>
      </c>
      <c r="O7" s="35">
        <v>10</v>
      </c>
      <c r="P7" s="38">
        <v>2</v>
      </c>
      <c r="Q7" s="30">
        <v>1</v>
      </c>
      <c r="R7" s="38">
        <v>7</v>
      </c>
      <c r="S7" s="30">
        <v>2</v>
      </c>
      <c r="T7" s="32" t="s">
        <v>243</v>
      </c>
      <c r="U7" s="36"/>
      <c r="V7" s="40">
        <v>3</v>
      </c>
      <c r="W7" s="35">
        <v>4</v>
      </c>
      <c r="Z7" s="34"/>
      <c r="AA7" s="5">
        <v>6</v>
      </c>
      <c r="AB7" s="5">
        <v>4</v>
      </c>
      <c r="AC7" s="5">
        <v>2</v>
      </c>
      <c r="AD7" s="5">
        <f>J7+L7+N7+P7+R7+V7</f>
        <v>38</v>
      </c>
      <c r="AE7" s="196">
        <f>AD7/6</f>
        <v>6.333333333333333</v>
      </c>
      <c r="AF7" s="5">
        <f>K7+M7+O7+Q7+S7+W7</f>
        <v>22</v>
      </c>
      <c r="AG7" s="196">
        <f>AF7/6</f>
        <v>3.6666666666666665</v>
      </c>
      <c r="AH7" s="5">
        <f t="shared" ref="AH7:AH12" si="0">AD7-AF7</f>
        <v>16</v>
      </c>
    </row>
    <row r="8" spans="1:34" x14ac:dyDescent="0.25">
      <c r="A8" s="7"/>
      <c r="B8" s="14">
        <v>4</v>
      </c>
      <c r="C8" s="33" t="s">
        <v>23</v>
      </c>
      <c r="D8" s="12">
        <v>5</v>
      </c>
      <c r="E8" s="124" t="s">
        <v>42</v>
      </c>
      <c r="F8" s="124">
        <v>7</v>
      </c>
      <c r="G8" s="14" t="s">
        <v>1</v>
      </c>
      <c r="H8" s="17"/>
      <c r="I8" s="297" t="s">
        <v>11</v>
      </c>
      <c r="J8" s="35">
        <v>4</v>
      </c>
      <c r="K8" s="35">
        <v>13</v>
      </c>
      <c r="L8" s="32" t="s">
        <v>243</v>
      </c>
      <c r="M8" s="36"/>
      <c r="N8" s="38">
        <v>3</v>
      </c>
      <c r="O8" s="30">
        <v>0</v>
      </c>
      <c r="P8" s="38">
        <v>3</v>
      </c>
      <c r="Q8" s="30">
        <v>1</v>
      </c>
      <c r="R8" s="38">
        <v>7</v>
      </c>
      <c r="S8" s="30">
        <v>6</v>
      </c>
      <c r="T8" s="40">
        <v>0</v>
      </c>
      <c r="U8" s="35">
        <v>3</v>
      </c>
      <c r="V8" s="34"/>
      <c r="W8" s="34"/>
      <c r="X8" s="34"/>
      <c r="Y8" s="34"/>
      <c r="Z8" s="34"/>
      <c r="AA8" s="5">
        <v>5</v>
      </c>
      <c r="AB8" s="5">
        <v>3</v>
      </c>
      <c r="AC8" s="5">
        <v>2</v>
      </c>
      <c r="AD8" s="5">
        <f>J8+N8+P8+R8+T8</f>
        <v>17</v>
      </c>
      <c r="AE8" s="196">
        <f>AD8/5</f>
        <v>3.4</v>
      </c>
      <c r="AF8" s="5">
        <f>K8+O8+Q8+S8+U8</f>
        <v>23</v>
      </c>
      <c r="AG8" s="196">
        <f>AF8/5</f>
        <v>4.5999999999999996</v>
      </c>
      <c r="AH8" s="5">
        <f t="shared" si="0"/>
        <v>-6</v>
      </c>
    </row>
    <row r="9" spans="1:34" x14ac:dyDescent="0.25">
      <c r="A9" s="9"/>
      <c r="B9" s="14">
        <v>5</v>
      </c>
      <c r="C9" s="123" t="s">
        <v>24</v>
      </c>
      <c r="D9" s="124">
        <v>13</v>
      </c>
      <c r="E9" s="12" t="s">
        <v>11</v>
      </c>
      <c r="F9" s="12">
        <v>4</v>
      </c>
      <c r="G9" s="14" t="s">
        <v>2</v>
      </c>
      <c r="H9" s="17"/>
      <c r="I9" s="297" t="s">
        <v>534</v>
      </c>
      <c r="J9" s="30">
        <v>14</v>
      </c>
      <c r="K9" s="30">
        <v>7</v>
      </c>
      <c r="L9" s="32" t="s">
        <v>243</v>
      </c>
      <c r="M9" s="36"/>
      <c r="N9" s="38">
        <v>5</v>
      </c>
      <c r="O9" s="30">
        <v>4</v>
      </c>
      <c r="P9" s="38">
        <v>14</v>
      </c>
      <c r="Q9" s="30">
        <v>3</v>
      </c>
      <c r="R9" s="40">
        <v>1</v>
      </c>
      <c r="S9" s="35">
        <v>6</v>
      </c>
      <c r="T9" s="40">
        <v>2</v>
      </c>
      <c r="U9" s="35">
        <v>5</v>
      </c>
      <c r="V9" s="34"/>
      <c r="W9" s="34"/>
      <c r="X9" s="34"/>
      <c r="Y9" s="34"/>
      <c r="Z9" s="34"/>
      <c r="AA9" s="5">
        <v>5</v>
      </c>
      <c r="AB9" s="5">
        <v>3</v>
      </c>
      <c r="AC9" s="5">
        <v>2</v>
      </c>
      <c r="AD9" s="5">
        <f>J9+N9+P9+R9+T9</f>
        <v>36</v>
      </c>
      <c r="AE9" s="196">
        <f>AD9/5</f>
        <v>7.2</v>
      </c>
      <c r="AF9" s="5">
        <f>K9+O9+Q9+S9+U9</f>
        <v>25</v>
      </c>
      <c r="AG9" s="196">
        <f>AF9/5</f>
        <v>5</v>
      </c>
      <c r="AH9" s="5">
        <f t="shared" si="0"/>
        <v>11</v>
      </c>
    </row>
    <row r="10" spans="1:34" x14ac:dyDescent="0.25">
      <c r="B10" s="14">
        <v>6</v>
      </c>
      <c r="C10" s="124" t="s">
        <v>10</v>
      </c>
      <c r="D10" s="124">
        <v>10</v>
      </c>
      <c r="E10" s="12" t="s">
        <v>85</v>
      </c>
      <c r="F10" s="12">
        <v>4</v>
      </c>
      <c r="G10" s="14" t="s">
        <v>5</v>
      </c>
      <c r="H10" s="17"/>
      <c r="I10" s="297" t="s">
        <v>15</v>
      </c>
      <c r="J10" s="30">
        <v>11</v>
      </c>
      <c r="K10" s="30">
        <v>6</v>
      </c>
      <c r="L10" s="38">
        <v>9</v>
      </c>
      <c r="M10" s="30">
        <v>4</v>
      </c>
      <c r="N10" s="38">
        <v>10</v>
      </c>
      <c r="O10" s="30">
        <v>5</v>
      </c>
      <c r="P10" s="40">
        <v>1</v>
      </c>
      <c r="Q10" s="35">
        <v>12</v>
      </c>
      <c r="R10" s="40">
        <v>2</v>
      </c>
      <c r="S10" s="35">
        <v>7</v>
      </c>
      <c r="T10" s="34"/>
      <c r="U10" s="34"/>
      <c r="V10" s="34"/>
      <c r="W10" s="34"/>
      <c r="X10" s="34"/>
      <c r="Y10" s="34"/>
      <c r="Z10" s="34"/>
      <c r="AA10" s="5">
        <v>5</v>
      </c>
      <c r="AB10" s="5">
        <v>3</v>
      </c>
      <c r="AC10" s="5">
        <v>2</v>
      </c>
      <c r="AD10" s="5">
        <f>J10+L10+N10+P10+R10</f>
        <v>33</v>
      </c>
      <c r="AE10" s="196">
        <f>AD10/5</f>
        <v>6.6</v>
      </c>
      <c r="AF10" s="5">
        <f>K10+M10+O10+Q10+S10</f>
        <v>34</v>
      </c>
      <c r="AG10" s="196">
        <f>AF10/5</f>
        <v>6.8</v>
      </c>
      <c r="AH10" s="5">
        <f t="shared" si="0"/>
        <v>-1</v>
      </c>
    </row>
    <row r="11" spans="1:34" x14ac:dyDescent="0.25">
      <c r="B11" s="14">
        <v>7</v>
      </c>
      <c r="C11" s="124" t="s">
        <v>19</v>
      </c>
      <c r="D11" s="123">
        <v>6</v>
      </c>
      <c r="E11" s="5" t="s">
        <v>336</v>
      </c>
      <c r="F11" s="12">
        <v>1</v>
      </c>
      <c r="G11" s="14" t="s">
        <v>8</v>
      </c>
      <c r="H11" s="17"/>
      <c r="I11" s="297" t="s">
        <v>535</v>
      </c>
      <c r="J11" s="298">
        <v>1</v>
      </c>
      <c r="K11" s="298">
        <v>5</v>
      </c>
      <c r="L11" s="32" t="s">
        <v>243</v>
      </c>
      <c r="M11" s="36"/>
      <c r="N11" s="295">
        <v>10</v>
      </c>
      <c r="O11" s="299">
        <v>3</v>
      </c>
      <c r="P11" s="295">
        <v>13</v>
      </c>
      <c r="Q11" s="299">
        <v>7</v>
      </c>
      <c r="R11" s="296">
        <v>6</v>
      </c>
      <c r="S11" s="298">
        <v>7</v>
      </c>
      <c r="T11" s="34"/>
      <c r="U11" s="34"/>
      <c r="V11" s="34"/>
      <c r="W11" s="34"/>
      <c r="X11" s="34"/>
      <c r="Y11" s="34"/>
      <c r="Z11" s="34"/>
      <c r="AA11" s="5">
        <v>4</v>
      </c>
      <c r="AB11" s="5">
        <v>2</v>
      </c>
      <c r="AC11" s="5">
        <v>2</v>
      </c>
      <c r="AD11" s="5">
        <f>J11+N11+P11+R11</f>
        <v>30</v>
      </c>
      <c r="AE11" s="196">
        <f>AD11/4</f>
        <v>7.5</v>
      </c>
      <c r="AF11" s="5">
        <f>K11+O11+Q11+S11</f>
        <v>22</v>
      </c>
      <c r="AG11" s="196">
        <f>AF11/4</f>
        <v>5.5</v>
      </c>
      <c r="AH11" s="5">
        <f t="shared" si="0"/>
        <v>8</v>
      </c>
    </row>
    <row r="12" spans="1:34" x14ac:dyDescent="0.25">
      <c r="B12" s="14">
        <v>8</v>
      </c>
      <c r="C12" s="124" t="s">
        <v>15</v>
      </c>
      <c r="D12" s="124">
        <v>11</v>
      </c>
      <c r="E12" s="12" t="s">
        <v>25</v>
      </c>
      <c r="F12" s="12">
        <v>6</v>
      </c>
      <c r="G12" s="14" t="s">
        <v>6</v>
      </c>
      <c r="H12" s="17"/>
      <c r="I12" s="297" t="s">
        <v>42</v>
      </c>
      <c r="J12" s="299">
        <v>7</v>
      </c>
      <c r="K12" s="299">
        <v>5</v>
      </c>
      <c r="L12" s="295">
        <v>5</v>
      </c>
      <c r="M12" s="299">
        <v>4</v>
      </c>
      <c r="N12" s="296">
        <v>3</v>
      </c>
      <c r="O12" s="298">
        <v>14</v>
      </c>
      <c r="P12" s="296">
        <v>1</v>
      </c>
      <c r="Q12" s="298">
        <v>2</v>
      </c>
      <c r="R12" s="34"/>
      <c r="S12" s="34"/>
      <c r="T12" s="34"/>
      <c r="U12" s="34"/>
      <c r="V12" s="34"/>
      <c r="W12" s="34"/>
      <c r="X12" s="34"/>
      <c r="Y12" s="34"/>
      <c r="Z12" s="34"/>
      <c r="AA12" s="5">
        <v>4</v>
      </c>
      <c r="AB12" s="5">
        <v>2</v>
      </c>
      <c r="AC12" s="5">
        <v>2</v>
      </c>
      <c r="AD12" s="5">
        <f>J12+L12+N12+P12</f>
        <v>16</v>
      </c>
      <c r="AE12" s="196">
        <f>AD12/4</f>
        <v>4</v>
      </c>
      <c r="AF12" s="5">
        <f>K12+M12+O12+Q12</f>
        <v>25</v>
      </c>
      <c r="AG12" s="196">
        <f>AF12/4</f>
        <v>6.25</v>
      </c>
      <c r="AH12" s="5">
        <f t="shared" si="0"/>
        <v>-9</v>
      </c>
    </row>
    <row r="13" spans="1:34" x14ac:dyDescent="0.25">
      <c r="B13" s="14">
        <v>9</v>
      </c>
      <c r="C13" s="12" t="s">
        <v>16</v>
      </c>
      <c r="D13" s="12">
        <v>4</v>
      </c>
      <c r="E13" s="124" t="s">
        <v>61</v>
      </c>
      <c r="F13" s="124">
        <v>14</v>
      </c>
      <c r="G13" s="14" t="s">
        <v>1</v>
      </c>
      <c r="H13" s="17"/>
      <c r="I13" s="297" t="s">
        <v>248</v>
      </c>
      <c r="J13" s="299">
        <v>4</v>
      </c>
      <c r="K13" s="299">
        <v>3</v>
      </c>
      <c r="L13" s="296">
        <v>4</v>
      </c>
      <c r="M13" s="298">
        <v>5</v>
      </c>
      <c r="N13" s="295">
        <v>5</v>
      </c>
      <c r="O13" s="299">
        <v>1</v>
      </c>
      <c r="P13" s="296">
        <v>5</v>
      </c>
      <c r="Q13" s="298">
        <v>9</v>
      </c>
      <c r="R13" s="34"/>
      <c r="S13" s="34"/>
      <c r="T13" s="34"/>
      <c r="U13" s="34"/>
      <c r="V13" s="34"/>
      <c r="W13" s="34"/>
      <c r="X13" s="34"/>
      <c r="Y13" s="34"/>
      <c r="Z13" s="34"/>
      <c r="AA13" s="5">
        <v>4</v>
      </c>
      <c r="AB13" s="5">
        <v>2</v>
      </c>
      <c r="AC13" s="5">
        <v>2</v>
      </c>
      <c r="AD13" s="5">
        <f>J13+L13+N13+P13</f>
        <v>18</v>
      </c>
      <c r="AE13" s="196">
        <f>AD13/4</f>
        <v>4.5</v>
      </c>
      <c r="AF13" s="5">
        <f>K13+M13+O13+Q13</f>
        <v>18</v>
      </c>
      <c r="AG13" s="196">
        <f>AF13/4</f>
        <v>4.5</v>
      </c>
      <c r="AH13" s="5">
        <f t="shared" ref="AH13:AH23" si="1">AD13-AF13</f>
        <v>0</v>
      </c>
    </row>
    <row r="14" spans="1:34" x14ac:dyDescent="0.25">
      <c r="B14" s="1"/>
      <c r="C14" s="5"/>
      <c r="D14" s="5"/>
      <c r="E14" s="5"/>
      <c r="F14" s="5"/>
      <c r="G14" s="1"/>
      <c r="H14" s="17"/>
      <c r="I14" s="297" t="s">
        <v>16</v>
      </c>
      <c r="J14" s="298">
        <v>4</v>
      </c>
      <c r="K14" s="298">
        <v>14</v>
      </c>
      <c r="L14" s="295">
        <v>7</v>
      </c>
      <c r="M14" s="299">
        <v>1</v>
      </c>
      <c r="N14" s="295">
        <v>7</v>
      </c>
      <c r="O14" s="299">
        <v>1</v>
      </c>
      <c r="P14" s="296">
        <v>7</v>
      </c>
      <c r="Q14" s="298">
        <v>13</v>
      </c>
      <c r="R14" s="34"/>
      <c r="S14" s="34"/>
      <c r="T14" s="34"/>
      <c r="U14" s="34"/>
      <c r="V14" s="34"/>
      <c r="W14" s="34"/>
      <c r="X14" s="34"/>
      <c r="Y14" s="34"/>
      <c r="Z14" s="34"/>
      <c r="AA14" s="5">
        <v>4</v>
      </c>
      <c r="AB14" s="5">
        <v>2</v>
      </c>
      <c r="AC14" s="5">
        <v>2</v>
      </c>
      <c r="AD14" s="5">
        <f>J14+L14+N14+P14</f>
        <v>25</v>
      </c>
      <c r="AE14" s="196">
        <f>AD14/3</f>
        <v>8.3333333333333339</v>
      </c>
      <c r="AF14" s="5">
        <f>K14+M14+O14+Q14</f>
        <v>29</v>
      </c>
      <c r="AG14" s="196">
        <f>AF14/3</f>
        <v>9.6666666666666661</v>
      </c>
      <c r="AH14" s="5">
        <f>AD14-AF14</f>
        <v>-4</v>
      </c>
    </row>
    <row r="15" spans="1:34" x14ac:dyDescent="0.25">
      <c r="A15" s="6" t="s">
        <v>526</v>
      </c>
      <c r="B15" s="1"/>
      <c r="G15" s="1"/>
      <c r="H15" s="17"/>
      <c r="I15" s="297" t="s">
        <v>68</v>
      </c>
      <c r="J15" s="35">
        <v>7</v>
      </c>
      <c r="K15" s="35">
        <v>14</v>
      </c>
      <c r="L15" s="38">
        <v>8</v>
      </c>
      <c r="M15" s="30">
        <v>6</v>
      </c>
      <c r="N15" s="40">
        <v>3</v>
      </c>
      <c r="O15" s="35">
        <v>10</v>
      </c>
      <c r="P15" s="191"/>
      <c r="Q15" s="34"/>
      <c r="R15" s="34"/>
      <c r="S15" s="34"/>
      <c r="T15" s="34"/>
      <c r="U15" s="34"/>
      <c r="V15" s="34"/>
      <c r="W15" s="34"/>
      <c r="X15" s="34"/>
      <c r="Y15" s="34"/>
      <c r="Z15" s="34"/>
      <c r="AA15" s="5">
        <v>3</v>
      </c>
      <c r="AB15" s="5">
        <v>1</v>
      </c>
      <c r="AC15" s="5">
        <v>2</v>
      </c>
      <c r="AD15" s="5">
        <f>J15+L15+N15</f>
        <v>18</v>
      </c>
      <c r="AE15" s="196">
        <f>AD15/3</f>
        <v>6</v>
      </c>
      <c r="AF15" s="5">
        <f>K15+M15+O15</f>
        <v>30</v>
      </c>
      <c r="AG15" s="196">
        <f>AF15/3</f>
        <v>10</v>
      </c>
      <c r="AH15" s="5">
        <f t="shared" si="1"/>
        <v>-12</v>
      </c>
    </row>
    <row r="16" spans="1:34" x14ac:dyDescent="0.25">
      <c r="A16" s="5" t="s">
        <v>527</v>
      </c>
      <c r="B16" s="13" t="s">
        <v>44</v>
      </c>
      <c r="C16" s="15" t="s">
        <v>99</v>
      </c>
      <c r="D16" s="15"/>
      <c r="E16" s="15" t="s">
        <v>98</v>
      </c>
      <c r="F16" s="15"/>
      <c r="G16" s="13" t="s">
        <v>4</v>
      </c>
      <c r="H16" s="17"/>
      <c r="I16" s="297" t="s">
        <v>24</v>
      </c>
      <c r="J16" s="299">
        <v>13</v>
      </c>
      <c r="K16" s="299">
        <v>4</v>
      </c>
      <c r="L16" s="296">
        <v>4</v>
      </c>
      <c r="M16" s="298">
        <v>5</v>
      </c>
      <c r="N16" s="296">
        <v>1</v>
      </c>
      <c r="O16" s="298">
        <v>5</v>
      </c>
      <c r="P16" s="191"/>
      <c r="Q16" s="34"/>
      <c r="R16" s="34"/>
      <c r="S16" s="34"/>
      <c r="T16" s="34"/>
      <c r="U16" s="34"/>
      <c r="V16" s="34"/>
      <c r="W16" s="34"/>
      <c r="X16" s="34"/>
      <c r="Y16" s="34"/>
      <c r="Z16" s="34"/>
      <c r="AA16" s="5">
        <v>3</v>
      </c>
      <c r="AB16" s="5">
        <v>1</v>
      </c>
      <c r="AC16" s="5">
        <v>2</v>
      </c>
      <c r="AD16" s="5">
        <f>J16+L16+N16</f>
        <v>18</v>
      </c>
      <c r="AE16" s="196">
        <f>AD16/3</f>
        <v>6</v>
      </c>
      <c r="AF16" s="5">
        <f>K16+M16+O16</f>
        <v>14</v>
      </c>
      <c r="AG16" s="196">
        <f>AF16/3</f>
        <v>4.666666666666667</v>
      </c>
      <c r="AH16" s="5">
        <f t="shared" si="1"/>
        <v>4</v>
      </c>
    </row>
    <row r="17" spans="1:34" x14ac:dyDescent="0.25">
      <c r="B17" s="14">
        <v>14</v>
      </c>
      <c r="C17" s="14" t="s">
        <v>59</v>
      </c>
      <c r="D17" s="14">
        <v>2</v>
      </c>
      <c r="E17" s="124" t="s">
        <v>18</v>
      </c>
      <c r="F17" s="124">
        <v>4</v>
      </c>
      <c r="G17" s="14" t="s">
        <v>6</v>
      </c>
      <c r="H17" s="17"/>
      <c r="I17" s="194" t="s">
        <v>336</v>
      </c>
      <c r="J17" s="35">
        <v>1</v>
      </c>
      <c r="K17" s="35">
        <v>6</v>
      </c>
      <c r="L17" s="38">
        <v>4</v>
      </c>
      <c r="M17" s="30">
        <v>1</v>
      </c>
      <c r="N17" s="40">
        <v>1</v>
      </c>
      <c r="O17" s="35">
        <v>3</v>
      </c>
      <c r="P17" s="191"/>
      <c r="Q17" s="34"/>
      <c r="R17" s="34"/>
      <c r="S17" s="34"/>
      <c r="T17" s="34"/>
      <c r="U17" s="34"/>
      <c r="V17" s="34"/>
      <c r="W17" s="34"/>
      <c r="X17" s="34"/>
      <c r="Y17" s="34"/>
      <c r="Z17" s="34"/>
      <c r="AA17" s="5">
        <v>3</v>
      </c>
      <c r="AB17" s="5">
        <v>1</v>
      </c>
      <c r="AC17" s="5">
        <v>2</v>
      </c>
      <c r="AD17" s="5">
        <f>J17+L17+N17</f>
        <v>6</v>
      </c>
      <c r="AE17" s="196">
        <f>AD17/3</f>
        <v>2</v>
      </c>
      <c r="AF17" s="5">
        <f>K17+M17+O17</f>
        <v>10</v>
      </c>
      <c r="AG17" s="196">
        <f>AF17/3</f>
        <v>3.3333333333333335</v>
      </c>
      <c r="AH17" s="5">
        <f t="shared" si="1"/>
        <v>-4</v>
      </c>
    </row>
    <row r="18" spans="1:34" x14ac:dyDescent="0.25">
      <c r="B18" s="14">
        <v>15</v>
      </c>
      <c r="C18" s="124" t="s">
        <v>58</v>
      </c>
      <c r="D18" s="124">
        <v>5</v>
      </c>
      <c r="E18" s="14" t="s">
        <v>43</v>
      </c>
      <c r="F18" s="14">
        <v>4</v>
      </c>
      <c r="G18" s="14" t="s">
        <v>6</v>
      </c>
      <c r="H18" s="17"/>
      <c r="I18" s="297" t="s">
        <v>10</v>
      </c>
      <c r="J18" s="299">
        <v>10</v>
      </c>
      <c r="K18" s="299">
        <v>4</v>
      </c>
      <c r="L18" s="296">
        <v>4</v>
      </c>
      <c r="M18" s="298">
        <v>15</v>
      </c>
      <c r="N18" s="296">
        <v>6</v>
      </c>
      <c r="O18" s="298">
        <v>8</v>
      </c>
      <c r="P18" s="34"/>
      <c r="Q18" s="34"/>
      <c r="R18" s="34"/>
      <c r="S18" s="34"/>
      <c r="T18" s="34"/>
      <c r="U18" s="34"/>
      <c r="V18" s="34"/>
      <c r="W18" s="34"/>
      <c r="X18" s="34"/>
      <c r="Y18" s="34"/>
      <c r="Z18" s="34"/>
      <c r="AA18" s="5">
        <v>3</v>
      </c>
      <c r="AB18" s="5">
        <v>1</v>
      </c>
      <c r="AC18" s="5">
        <v>2</v>
      </c>
      <c r="AD18" s="5">
        <f>J18+L18+N18</f>
        <v>20</v>
      </c>
      <c r="AE18" s="196">
        <f>AD18/3</f>
        <v>6.666666666666667</v>
      </c>
      <c r="AF18" s="5">
        <f>K18+M18+O18</f>
        <v>27</v>
      </c>
      <c r="AG18" s="196">
        <f>AF18/3</f>
        <v>9</v>
      </c>
      <c r="AH18" s="5">
        <f t="shared" si="1"/>
        <v>-7</v>
      </c>
    </row>
    <row r="19" spans="1:34" x14ac:dyDescent="0.25">
      <c r="B19" s="14">
        <v>16</v>
      </c>
      <c r="C19" s="124" t="s">
        <v>110</v>
      </c>
      <c r="D19" s="124">
        <v>5</v>
      </c>
      <c r="E19" s="14" t="s">
        <v>101</v>
      </c>
      <c r="F19" s="14">
        <v>4</v>
      </c>
      <c r="G19" s="14" t="s">
        <v>5</v>
      </c>
      <c r="H19" s="17"/>
      <c r="I19" s="297" t="s">
        <v>539</v>
      </c>
      <c r="J19" s="32" t="s">
        <v>243</v>
      </c>
      <c r="K19" s="36"/>
      <c r="L19" s="35">
        <v>2</v>
      </c>
      <c r="M19" s="35">
        <v>4</v>
      </c>
      <c r="N19" s="40">
        <v>1</v>
      </c>
      <c r="O19" s="35">
        <v>7</v>
      </c>
      <c r="X19" s="34"/>
      <c r="Y19" s="34"/>
      <c r="Z19" s="34"/>
      <c r="AA19" s="5">
        <v>2</v>
      </c>
      <c r="AB19" s="5">
        <v>0</v>
      </c>
      <c r="AC19" s="5">
        <v>2</v>
      </c>
      <c r="AD19" s="5">
        <f>L19+N19</f>
        <v>3</v>
      </c>
      <c r="AE19" s="196">
        <f>AD19/2</f>
        <v>1.5</v>
      </c>
      <c r="AF19" s="5">
        <f>M19+O19</f>
        <v>11</v>
      </c>
      <c r="AG19" s="196">
        <f>AF19/2</f>
        <v>5.5</v>
      </c>
      <c r="AH19" s="5">
        <f>AD19-AF19</f>
        <v>-8</v>
      </c>
    </row>
    <row r="20" spans="1:34" x14ac:dyDescent="0.25">
      <c r="B20" s="14">
        <v>17</v>
      </c>
      <c r="C20" s="14" t="s">
        <v>109</v>
      </c>
      <c r="D20" s="14">
        <v>4</v>
      </c>
      <c r="E20" s="124" t="s">
        <v>76</v>
      </c>
      <c r="F20" s="123">
        <v>15</v>
      </c>
      <c r="G20" s="14" t="s">
        <v>8</v>
      </c>
      <c r="H20" s="17"/>
      <c r="I20" s="297" t="s">
        <v>85</v>
      </c>
      <c r="J20" s="298">
        <v>4</v>
      </c>
      <c r="K20" s="298">
        <v>10</v>
      </c>
      <c r="L20" s="296">
        <v>1</v>
      </c>
      <c r="M20" s="298">
        <v>4</v>
      </c>
      <c r="P20" s="34"/>
      <c r="Q20" s="34"/>
      <c r="R20" s="34"/>
      <c r="S20" s="34"/>
      <c r="T20" s="34"/>
      <c r="U20" s="34"/>
      <c r="V20" s="34"/>
      <c r="W20" s="34"/>
      <c r="X20" s="34"/>
      <c r="Y20" s="34"/>
      <c r="Z20" s="34"/>
      <c r="AA20" s="5">
        <v>2</v>
      </c>
      <c r="AB20" s="5">
        <v>0</v>
      </c>
      <c r="AC20" s="5">
        <v>2</v>
      </c>
      <c r="AD20" s="5">
        <f>J20+L20</f>
        <v>5</v>
      </c>
      <c r="AE20" s="196">
        <f>AD20/2</f>
        <v>2.5</v>
      </c>
      <c r="AF20" s="5">
        <f>K20+M20</f>
        <v>14</v>
      </c>
      <c r="AG20" s="196">
        <f>AF20/2</f>
        <v>7</v>
      </c>
      <c r="AH20" s="5">
        <f>AD20-AF20</f>
        <v>-9</v>
      </c>
    </row>
    <row r="21" spans="1:34" x14ac:dyDescent="0.25">
      <c r="B21" s="14">
        <v>18</v>
      </c>
      <c r="C21" s="124" t="s">
        <v>71</v>
      </c>
      <c r="D21" s="124">
        <v>9</v>
      </c>
      <c r="E21" s="14" t="s">
        <v>39</v>
      </c>
      <c r="F21" s="14">
        <v>4</v>
      </c>
      <c r="G21" s="14" t="s">
        <v>1</v>
      </c>
      <c r="H21" s="17"/>
      <c r="I21" s="297" t="s">
        <v>13</v>
      </c>
      <c r="J21" s="35">
        <v>3</v>
      </c>
      <c r="K21" s="35">
        <v>4</v>
      </c>
      <c r="L21" s="40">
        <v>6</v>
      </c>
      <c r="M21" s="35">
        <v>8</v>
      </c>
      <c r="Y21" s="34"/>
      <c r="Z21" s="34"/>
      <c r="AA21" s="5">
        <v>2</v>
      </c>
      <c r="AB21" s="5">
        <v>0</v>
      </c>
      <c r="AC21" s="5">
        <v>2</v>
      </c>
      <c r="AD21" s="5">
        <f>J21+L21</f>
        <v>9</v>
      </c>
      <c r="AE21" s="196">
        <f>AD21/2</f>
        <v>4.5</v>
      </c>
      <c r="AF21" s="5">
        <f>K21+M21</f>
        <v>12</v>
      </c>
      <c r="AG21" s="196">
        <f>AF21/2</f>
        <v>6</v>
      </c>
      <c r="AH21" s="5">
        <f t="shared" si="1"/>
        <v>-3</v>
      </c>
    </row>
    <row r="22" spans="1:34" x14ac:dyDescent="0.25">
      <c r="B22" s="1"/>
      <c r="G22" s="1"/>
      <c r="H22" s="17"/>
      <c r="I22" s="297" t="s">
        <v>23</v>
      </c>
      <c r="J22" s="35">
        <v>5</v>
      </c>
      <c r="K22" s="35">
        <v>7</v>
      </c>
      <c r="L22" s="40">
        <v>0</v>
      </c>
      <c r="M22" s="35">
        <v>3</v>
      </c>
      <c r="Z22" s="34"/>
      <c r="AA22" s="5">
        <v>2</v>
      </c>
      <c r="AB22" s="5">
        <v>0</v>
      </c>
      <c r="AC22" s="5">
        <v>2</v>
      </c>
      <c r="AD22" s="5">
        <f>J22+L22</f>
        <v>5</v>
      </c>
      <c r="AE22" s="196">
        <f>AD22/2</f>
        <v>2.5</v>
      </c>
      <c r="AF22" s="5">
        <f>K22+M22</f>
        <v>10</v>
      </c>
      <c r="AG22" s="196">
        <f>AF22/2</f>
        <v>5</v>
      </c>
      <c r="AH22" s="5">
        <f t="shared" si="1"/>
        <v>-5</v>
      </c>
    </row>
    <row r="23" spans="1:34" x14ac:dyDescent="0.25">
      <c r="A23" s="6" t="s">
        <v>30</v>
      </c>
      <c r="B23" s="1"/>
      <c r="G23" s="1"/>
      <c r="H23" s="17"/>
      <c r="I23" s="297" t="s">
        <v>25</v>
      </c>
      <c r="J23" s="35">
        <v>6</v>
      </c>
      <c r="K23" s="35">
        <v>11</v>
      </c>
      <c r="L23" s="40">
        <v>1</v>
      </c>
      <c r="M23" s="35">
        <v>7</v>
      </c>
      <c r="Z23" s="34"/>
      <c r="AA23" s="5">
        <v>2</v>
      </c>
      <c r="AB23" s="5">
        <v>0</v>
      </c>
      <c r="AC23" s="5">
        <v>2</v>
      </c>
      <c r="AD23" s="5">
        <f>J23+L23</f>
        <v>7</v>
      </c>
      <c r="AE23" s="196">
        <f>AD23/2</f>
        <v>3.5</v>
      </c>
      <c r="AF23" s="5">
        <f>K23+M23</f>
        <v>18</v>
      </c>
      <c r="AG23" s="196">
        <f>AF23/2</f>
        <v>9</v>
      </c>
      <c r="AH23" s="5">
        <f t="shared" si="1"/>
        <v>-11</v>
      </c>
    </row>
    <row r="24" spans="1:34" x14ac:dyDescent="0.25">
      <c r="A24" s="5" t="s">
        <v>527</v>
      </c>
      <c r="B24" s="13" t="s">
        <v>44</v>
      </c>
      <c r="C24" s="15" t="s">
        <v>99</v>
      </c>
      <c r="D24" s="15"/>
      <c r="E24" s="15" t="s">
        <v>98</v>
      </c>
      <c r="F24" s="15"/>
      <c r="G24" s="13" t="s">
        <v>4</v>
      </c>
      <c r="H24" s="17"/>
      <c r="Z24" s="34"/>
      <c r="AA24" s="34"/>
      <c r="AE24" s="196"/>
      <c r="AG24" s="196"/>
    </row>
    <row r="25" spans="1:34" x14ac:dyDescent="0.25">
      <c r="B25" s="14">
        <v>10</v>
      </c>
      <c r="C25" s="124" t="s">
        <v>68</v>
      </c>
      <c r="D25" s="124">
        <v>8</v>
      </c>
      <c r="E25" s="14" t="s">
        <v>103</v>
      </c>
      <c r="F25" s="14">
        <v>6</v>
      </c>
      <c r="G25" s="14" t="s">
        <v>6</v>
      </c>
    </row>
    <row r="26" spans="1:34" x14ac:dyDescent="0.25">
      <c r="A26" s="5" t="s">
        <v>532</v>
      </c>
      <c r="B26" s="14">
        <v>11</v>
      </c>
      <c r="C26" s="14" t="s">
        <v>108</v>
      </c>
      <c r="D26" s="14">
        <v>0</v>
      </c>
      <c r="E26" s="124" t="s">
        <v>38</v>
      </c>
      <c r="F26" s="124">
        <v>3</v>
      </c>
      <c r="G26" s="14" t="s">
        <v>5</v>
      </c>
      <c r="AE26" s="196"/>
    </row>
    <row r="27" spans="1:34" x14ac:dyDescent="0.25">
      <c r="B27" s="14">
        <v>12</v>
      </c>
      <c r="C27" s="14" t="s">
        <v>119</v>
      </c>
      <c r="D27" s="14">
        <v>1</v>
      </c>
      <c r="E27" s="124" t="s">
        <v>440</v>
      </c>
      <c r="F27" s="124">
        <v>4</v>
      </c>
      <c r="G27" s="14" t="s">
        <v>8</v>
      </c>
      <c r="AE27" s="196"/>
    </row>
    <row r="28" spans="1:34" x14ac:dyDescent="0.25">
      <c r="B28" s="14">
        <v>13</v>
      </c>
      <c r="C28" s="14" t="s">
        <v>102</v>
      </c>
      <c r="D28" s="14">
        <v>1</v>
      </c>
      <c r="E28" s="124" t="s">
        <v>106</v>
      </c>
      <c r="F28" s="124">
        <v>7</v>
      </c>
      <c r="G28" s="14" t="s">
        <v>1</v>
      </c>
      <c r="AE28" s="196"/>
    </row>
    <row r="29" spans="1:34" x14ac:dyDescent="0.25">
      <c r="B29" s="1"/>
      <c r="G29" s="1"/>
      <c r="J29" s="195"/>
      <c r="K29" s="195"/>
      <c r="L29" s="195"/>
      <c r="M29" s="195"/>
      <c r="AE29" s="196"/>
    </row>
    <row r="30" spans="1:34" x14ac:dyDescent="0.25">
      <c r="A30" s="6" t="s">
        <v>32</v>
      </c>
      <c r="J30" s="195"/>
      <c r="K30" s="195"/>
      <c r="L30" s="195"/>
      <c r="M30" s="195"/>
      <c r="AE30" s="196"/>
    </row>
    <row r="31" spans="1:34" x14ac:dyDescent="0.25">
      <c r="A31" s="5" t="s">
        <v>527</v>
      </c>
      <c r="B31" s="13" t="s">
        <v>44</v>
      </c>
      <c r="C31" s="15" t="s">
        <v>99</v>
      </c>
      <c r="D31" s="15"/>
      <c r="E31" s="15" t="s">
        <v>98</v>
      </c>
      <c r="F31" s="15"/>
      <c r="G31" s="13" t="s">
        <v>4</v>
      </c>
      <c r="J31" s="195"/>
      <c r="K31" s="195"/>
      <c r="L31" s="195"/>
      <c r="M31" s="195"/>
      <c r="AE31" s="196"/>
    </row>
    <row r="32" spans="1:34" x14ac:dyDescent="0.25">
      <c r="B32" s="12">
        <v>19</v>
      </c>
      <c r="C32" s="124" t="s">
        <v>236</v>
      </c>
      <c r="D32" s="124">
        <v>10</v>
      </c>
      <c r="E32" s="14" t="s">
        <v>68</v>
      </c>
      <c r="F32" s="14">
        <v>3</v>
      </c>
      <c r="G32" s="12" t="s">
        <v>6</v>
      </c>
      <c r="J32" s="195"/>
      <c r="K32" s="195"/>
      <c r="L32" s="195"/>
      <c r="M32" s="195"/>
      <c r="AA32" s="197"/>
      <c r="AB32" s="197"/>
      <c r="AC32" s="197"/>
      <c r="AD32" s="197"/>
      <c r="AE32" s="198"/>
      <c r="AF32" s="197"/>
      <c r="AG32" s="198"/>
      <c r="AH32" s="197"/>
    </row>
    <row r="33" spans="1:13" x14ac:dyDescent="0.25">
      <c r="A33" s="5" t="s">
        <v>528</v>
      </c>
      <c r="B33" s="12">
        <v>20</v>
      </c>
      <c r="C33" s="124" t="s">
        <v>38</v>
      </c>
      <c r="D33" s="124">
        <v>3</v>
      </c>
      <c r="E33" s="14" t="s">
        <v>440</v>
      </c>
      <c r="F33" s="14">
        <v>1</v>
      </c>
      <c r="G33" s="12" t="s">
        <v>8</v>
      </c>
      <c r="J33" s="195"/>
      <c r="K33" s="195"/>
      <c r="L33" s="195"/>
      <c r="M33" s="195"/>
    </row>
    <row r="34" spans="1:13" x14ac:dyDescent="0.25">
      <c r="A34" s="5" t="s">
        <v>18</v>
      </c>
      <c r="B34" s="12">
        <v>21</v>
      </c>
      <c r="C34" s="124" t="s">
        <v>106</v>
      </c>
      <c r="D34" s="124">
        <v>7</v>
      </c>
      <c r="E34" s="14" t="s">
        <v>59</v>
      </c>
      <c r="F34" s="14">
        <v>1</v>
      </c>
      <c r="G34" s="12" t="s">
        <v>5</v>
      </c>
      <c r="J34" s="195"/>
      <c r="K34" s="195"/>
      <c r="L34" s="195"/>
      <c r="M34" s="195"/>
    </row>
    <row r="35" spans="1:13" x14ac:dyDescent="0.25">
      <c r="B35" s="12">
        <v>22</v>
      </c>
      <c r="C35" s="124" t="s">
        <v>43</v>
      </c>
      <c r="D35" s="124">
        <v>5</v>
      </c>
      <c r="E35" s="14" t="s">
        <v>101</v>
      </c>
      <c r="F35" s="14">
        <v>1</v>
      </c>
      <c r="G35" s="12" t="s">
        <v>5</v>
      </c>
      <c r="J35" s="195"/>
      <c r="K35" s="195"/>
      <c r="L35" s="195"/>
      <c r="M35" s="195"/>
    </row>
    <row r="36" spans="1:13" x14ac:dyDescent="0.25">
      <c r="B36" s="12">
        <v>23</v>
      </c>
      <c r="C36" s="14" t="s">
        <v>109</v>
      </c>
      <c r="D36" s="14">
        <v>6</v>
      </c>
      <c r="E36" s="124" t="s">
        <v>39</v>
      </c>
      <c r="F36" s="124">
        <v>8</v>
      </c>
      <c r="G36" s="12" t="s">
        <v>1</v>
      </c>
    </row>
    <row r="37" spans="1:13" x14ac:dyDescent="0.25">
      <c r="B37" s="12">
        <v>24</v>
      </c>
      <c r="C37" s="124" t="s">
        <v>58</v>
      </c>
      <c r="D37" s="124">
        <v>14</v>
      </c>
      <c r="E37" s="14" t="s">
        <v>42</v>
      </c>
      <c r="F37" s="14">
        <v>3</v>
      </c>
      <c r="G37" s="12" t="s">
        <v>6</v>
      </c>
    </row>
    <row r="38" spans="1:13" x14ac:dyDescent="0.25">
      <c r="B38" s="12">
        <v>25</v>
      </c>
      <c r="C38" s="14" t="s">
        <v>76</v>
      </c>
      <c r="D38" s="33">
        <v>5</v>
      </c>
      <c r="E38" s="124" t="s">
        <v>71</v>
      </c>
      <c r="F38" s="124">
        <v>10</v>
      </c>
      <c r="G38" s="12" t="s">
        <v>8</v>
      </c>
    </row>
    <row r="40" spans="1:13" x14ac:dyDescent="0.25">
      <c r="A40" s="6" t="s">
        <v>34</v>
      </c>
    </row>
    <row r="41" spans="1:13" x14ac:dyDescent="0.25">
      <c r="A41" s="5" t="s">
        <v>527</v>
      </c>
      <c r="B41" s="13" t="s">
        <v>44</v>
      </c>
      <c r="C41" s="15" t="s">
        <v>99</v>
      </c>
      <c r="D41" s="15"/>
      <c r="E41" s="15" t="s">
        <v>98</v>
      </c>
      <c r="F41" s="15"/>
      <c r="G41" s="13" t="s">
        <v>4</v>
      </c>
    </row>
    <row r="42" spans="1:13" x14ac:dyDescent="0.25">
      <c r="A42" s="5" t="s">
        <v>238</v>
      </c>
      <c r="B42" s="12">
        <v>26</v>
      </c>
      <c r="C42" s="124" t="s">
        <v>236</v>
      </c>
      <c r="D42" s="124">
        <v>13</v>
      </c>
      <c r="E42" s="14" t="s">
        <v>106</v>
      </c>
      <c r="F42" s="14">
        <v>7</v>
      </c>
      <c r="G42" s="12" t="s">
        <v>6</v>
      </c>
    </row>
    <row r="43" spans="1:13" x14ac:dyDescent="0.25">
      <c r="A43" s="5" t="s">
        <v>38</v>
      </c>
      <c r="B43" s="12">
        <v>27</v>
      </c>
      <c r="C43" s="14" t="s">
        <v>43</v>
      </c>
      <c r="D43" s="14">
        <v>5</v>
      </c>
      <c r="E43" s="124" t="s">
        <v>39</v>
      </c>
      <c r="F43" s="124">
        <v>9</v>
      </c>
      <c r="G43" s="12" t="s">
        <v>1</v>
      </c>
    </row>
    <row r="44" spans="1:13" x14ac:dyDescent="0.25">
      <c r="A44" s="5" t="s">
        <v>58</v>
      </c>
      <c r="B44" s="12">
        <v>28</v>
      </c>
      <c r="C44" s="14" t="s">
        <v>42</v>
      </c>
      <c r="D44" s="14">
        <v>1</v>
      </c>
      <c r="E44" s="124" t="s">
        <v>76</v>
      </c>
      <c r="F44" s="123">
        <v>2</v>
      </c>
      <c r="G44" s="12" t="s">
        <v>8</v>
      </c>
    </row>
    <row r="45" spans="1:13" x14ac:dyDescent="0.25">
      <c r="B45" s="12">
        <v>29</v>
      </c>
      <c r="C45" s="124" t="s">
        <v>18</v>
      </c>
      <c r="D45" s="124">
        <v>12</v>
      </c>
      <c r="E45" s="14" t="s">
        <v>71</v>
      </c>
      <c r="F45" s="14">
        <v>1</v>
      </c>
      <c r="G45" s="12" t="s">
        <v>5</v>
      </c>
    </row>
    <row r="47" spans="1:13" x14ac:dyDescent="0.25">
      <c r="A47" s="6" t="s">
        <v>35</v>
      </c>
    </row>
    <row r="48" spans="1:13" x14ac:dyDescent="0.25">
      <c r="A48" s="5" t="s">
        <v>529</v>
      </c>
      <c r="B48" s="13" t="s">
        <v>44</v>
      </c>
      <c r="C48" s="15" t="s">
        <v>99</v>
      </c>
      <c r="D48" s="15"/>
      <c r="E48" s="15" t="s">
        <v>98</v>
      </c>
      <c r="F48" s="15"/>
      <c r="G48" s="13" t="s">
        <v>4</v>
      </c>
    </row>
    <row r="49" spans="1:11" x14ac:dyDescent="0.25">
      <c r="A49" s="5" t="s">
        <v>531</v>
      </c>
      <c r="B49" s="12">
        <v>30</v>
      </c>
      <c r="C49" s="124" t="s">
        <v>38</v>
      </c>
      <c r="D49" s="124">
        <v>7</v>
      </c>
      <c r="E49" s="12" t="s">
        <v>236</v>
      </c>
      <c r="F49" s="12">
        <v>6</v>
      </c>
      <c r="G49" s="12" t="s">
        <v>8</v>
      </c>
    </row>
    <row r="50" spans="1:11" x14ac:dyDescent="0.25">
      <c r="B50" s="12">
        <v>31</v>
      </c>
      <c r="C50" s="124" t="s">
        <v>76</v>
      </c>
      <c r="D50" s="123">
        <v>7</v>
      </c>
      <c r="E50" s="14" t="s">
        <v>71</v>
      </c>
      <c r="F50" s="14">
        <v>2</v>
      </c>
      <c r="G50" s="12" t="s">
        <v>6</v>
      </c>
    </row>
    <row r="51" spans="1:11" x14ac:dyDescent="0.25">
      <c r="B51" s="12">
        <v>32</v>
      </c>
      <c r="C51" s="124" t="s">
        <v>18</v>
      </c>
      <c r="D51" s="124">
        <v>6</v>
      </c>
      <c r="E51" s="14" t="s">
        <v>58</v>
      </c>
      <c r="F51" s="14">
        <v>1</v>
      </c>
      <c r="G51" s="12" t="s">
        <v>5</v>
      </c>
    </row>
    <row r="52" spans="1:11" x14ac:dyDescent="0.25">
      <c r="K52" s="34"/>
    </row>
    <row r="53" spans="1:11" x14ac:dyDescent="0.25">
      <c r="A53" s="6" t="s">
        <v>37</v>
      </c>
    </row>
    <row r="54" spans="1:11" x14ac:dyDescent="0.25">
      <c r="A54" s="5" t="s">
        <v>529</v>
      </c>
      <c r="B54" s="13" t="s">
        <v>44</v>
      </c>
      <c r="C54" s="15" t="s">
        <v>99</v>
      </c>
      <c r="D54" s="15"/>
      <c r="E54" s="15" t="s">
        <v>98</v>
      </c>
      <c r="F54" s="15"/>
      <c r="G54" s="13" t="s">
        <v>4</v>
      </c>
    </row>
    <row r="55" spans="1:11" x14ac:dyDescent="0.25">
      <c r="A55" s="5" t="s">
        <v>156</v>
      </c>
      <c r="B55" s="12">
        <v>33</v>
      </c>
      <c r="C55" s="124" t="s">
        <v>0</v>
      </c>
      <c r="D55" s="124">
        <v>3</v>
      </c>
      <c r="E55" s="14" t="s">
        <v>38</v>
      </c>
      <c r="F55" s="14">
        <v>0</v>
      </c>
      <c r="G55" s="12" t="s">
        <v>5</v>
      </c>
    </row>
    <row r="56" spans="1:11" x14ac:dyDescent="0.25">
      <c r="B56" s="12">
        <v>34</v>
      </c>
      <c r="C56" s="124" t="s">
        <v>39</v>
      </c>
      <c r="D56" s="124">
        <v>5</v>
      </c>
      <c r="E56" s="14" t="s">
        <v>58</v>
      </c>
      <c r="F56" s="14">
        <v>2</v>
      </c>
      <c r="G56" s="12" t="s">
        <v>6</v>
      </c>
    </row>
    <row r="58" spans="1:11" x14ac:dyDescent="0.25">
      <c r="A58" s="6" t="s">
        <v>41</v>
      </c>
    </row>
    <row r="59" spans="1:11" x14ac:dyDescent="0.25">
      <c r="A59" s="5" t="s">
        <v>530</v>
      </c>
      <c r="B59" s="13" t="s">
        <v>44</v>
      </c>
      <c r="C59" s="15" t="s">
        <v>99</v>
      </c>
      <c r="D59" s="15"/>
      <c r="E59" s="15" t="s">
        <v>98</v>
      </c>
      <c r="F59" s="15"/>
      <c r="G59" s="13" t="s">
        <v>4</v>
      </c>
    </row>
    <row r="60" spans="1:11" x14ac:dyDescent="0.25">
      <c r="A60" s="5" t="s">
        <v>533</v>
      </c>
      <c r="B60" s="12" t="s">
        <v>524</v>
      </c>
      <c r="C60" s="14" t="s">
        <v>76</v>
      </c>
      <c r="D60" s="33">
        <v>3</v>
      </c>
      <c r="E60" s="124" t="s">
        <v>39</v>
      </c>
      <c r="F60" s="124">
        <v>4</v>
      </c>
      <c r="G60" s="12" t="s">
        <v>5</v>
      </c>
    </row>
    <row r="63" spans="1:11" x14ac:dyDescent="0.25">
      <c r="A63" s="6" t="s">
        <v>77</v>
      </c>
      <c r="B63" s="13" t="s">
        <v>44</v>
      </c>
      <c r="C63" s="15" t="s">
        <v>99</v>
      </c>
      <c r="D63" s="15"/>
      <c r="E63" s="15" t="s">
        <v>98</v>
      </c>
      <c r="F63" s="15"/>
      <c r="G63" s="13" t="s">
        <v>4</v>
      </c>
    </row>
    <row r="64" spans="1:11" x14ac:dyDescent="0.25">
      <c r="A64" s="5" t="s">
        <v>530</v>
      </c>
      <c r="B64" s="12" t="s">
        <v>525</v>
      </c>
      <c r="C64" s="124" t="s">
        <v>0</v>
      </c>
      <c r="D64" s="124">
        <v>10</v>
      </c>
      <c r="E64" s="14" t="s">
        <v>39</v>
      </c>
      <c r="F64" s="14">
        <v>6</v>
      </c>
      <c r="G64" s="12" t="s">
        <v>5</v>
      </c>
    </row>
    <row r="66" spans="1:7" ht="18.75" x14ac:dyDescent="0.3">
      <c r="D66" s="150" t="s">
        <v>551</v>
      </c>
    </row>
    <row r="67" spans="1:7" x14ac:dyDescent="0.25">
      <c r="A67" s="6"/>
      <c r="B67" s="9"/>
      <c r="C67" s="29"/>
      <c r="D67" s="29"/>
      <c r="E67" s="29"/>
      <c r="F67" s="29"/>
      <c r="G67" s="9"/>
    </row>
    <row r="69" spans="1:7" x14ac:dyDescent="0.25">
      <c r="C69" s="5"/>
    </row>
  </sheetData>
  <phoneticPr fontId="2" type="noConversion"/>
  <printOptions horizontalCentered="1"/>
  <pageMargins left="0.70866141732283472" right="0.70866141732283472" top="0.74803149606299213" bottom="0.74803149606299213" header="0.31496062992125984" footer="0.31496062992125984"/>
  <pageSetup orientation="portrait" horizontalDpi="4294967292" verticalDpi="0" r:id="rId1"/>
  <ignoredErrors>
    <ignoredError sqref="AF5 AE6:AG6 AF15:AF17 AF7:AF13 AF18:AF23" formula="1"/>
  </ignoredError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26400-07A1-4EFB-BFBB-4FCA1FC94A74}">
  <dimension ref="A1:AH497"/>
  <sheetViews>
    <sheetView showGridLines="0" zoomScaleNormal="100" workbookViewId="0"/>
  </sheetViews>
  <sheetFormatPr defaultRowHeight="15" x14ac:dyDescent="0.25"/>
  <cols>
    <col min="2" max="2" width="9.140625" style="1"/>
    <col min="3" max="3" width="24.42578125" style="54" customWidth="1"/>
    <col min="4" max="21" width="4.7109375" style="3" customWidth="1"/>
    <col min="22" max="22" width="12.28515625" style="1" customWidth="1"/>
    <col min="23" max="30" width="7.7109375" customWidth="1"/>
  </cols>
  <sheetData>
    <row r="1" spans="1:34" ht="18.75" x14ac:dyDescent="0.3">
      <c r="A1" t="s">
        <v>245</v>
      </c>
      <c r="M1" s="10" t="s">
        <v>320</v>
      </c>
      <c r="AH1" t="s">
        <v>389</v>
      </c>
    </row>
    <row r="2" spans="1:34" ht="15.75" x14ac:dyDescent="0.25">
      <c r="M2" s="24" t="s">
        <v>541</v>
      </c>
    </row>
    <row r="4" spans="1:34" x14ac:dyDescent="0.25">
      <c r="D4" s="18" t="s">
        <v>276</v>
      </c>
      <c r="F4" s="18" t="s">
        <v>277</v>
      </c>
      <c r="H4" s="18" t="s">
        <v>278</v>
      </c>
      <c r="J4" s="18" t="s">
        <v>279</v>
      </c>
      <c r="L4" s="18" t="s">
        <v>280</v>
      </c>
      <c r="N4" s="18" t="s">
        <v>281</v>
      </c>
      <c r="P4" s="18" t="s">
        <v>282</v>
      </c>
      <c r="R4" s="18" t="s">
        <v>283</v>
      </c>
      <c r="T4" s="18" t="s">
        <v>284</v>
      </c>
      <c r="V4" s="17"/>
      <c r="W4" s="3" t="s">
        <v>244</v>
      </c>
      <c r="X4" s="18" t="s">
        <v>115</v>
      </c>
      <c r="Y4" s="18" t="s">
        <v>112</v>
      </c>
      <c r="Z4" s="18" t="s">
        <v>113</v>
      </c>
      <c r="AA4" s="20" t="s">
        <v>117</v>
      </c>
      <c r="AB4" s="18" t="s">
        <v>114</v>
      </c>
      <c r="AC4" s="20" t="s">
        <v>116</v>
      </c>
      <c r="AD4" s="18" t="s">
        <v>118</v>
      </c>
    </row>
    <row r="5" spans="1:34" x14ac:dyDescent="0.25">
      <c r="A5" s="1">
        <v>1</v>
      </c>
      <c r="B5" s="1">
        <v>2016</v>
      </c>
      <c r="C5" s="54" t="s">
        <v>181</v>
      </c>
      <c r="D5" s="30">
        <v>10</v>
      </c>
      <c r="E5" s="30">
        <v>1</v>
      </c>
      <c r="F5" s="38">
        <v>5</v>
      </c>
      <c r="G5" s="30">
        <v>2</v>
      </c>
      <c r="H5" s="38">
        <v>1</v>
      </c>
      <c r="I5" s="30">
        <v>0</v>
      </c>
      <c r="J5" s="44" t="s">
        <v>242</v>
      </c>
      <c r="K5" s="32"/>
      <c r="L5" s="38">
        <v>4</v>
      </c>
      <c r="M5" s="30">
        <v>2</v>
      </c>
      <c r="N5" s="38">
        <v>11</v>
      </c>
      <c r="O5" s="30">
        <v>2</v>
      </c>
      <c r="P5" s="38">
        <v>3</v>
      </c>
      <c r="Q5" s="30">
        <v>2</v>
      </c>
      <c r="R5" s="38">
        <v>4</v>
      </c>
      <c r="S5" s="30">
        <v>2</v>
      </c>
      <c r="V5" s="69" t="s">
        <v>261</v>
      </c>
      <c r="W5" s="1">
        <v>7</v>
      </c>
      <c r="X5" s="1">
        <v>7</v>
      </c>
      <c r="Y5" s="1">
        <v>0</v>
      </c>
      <c r="Z5" s="1">
        <f>D5+F5+H5+L5+N5+P5+R5</f>
        <v>38</v>
      </c>
      <c r="AA5" s="22">
        <f t="shared" ref="AA5:AA11" si="0">Z5/W5</f>
        <v>5.4285714285714288</v>
      </c>
      <c r="AB5" s="1">
        <f>E5+G5+I5+M5+O5+Q5+S5</f>
        <v>11</v>
      </c>
      <c r="AC5" s="22">
        <f t="shared" ref="AC5:AC11" si="1">AB5/W5</f>
        <v>1.5714285714285714</v>
      </c>
      <c r="AD5" s="1">
        <f t="shared" ref="AD5:AD68" si="2">Z5-AB5</f>
        <v>27</v>
      </c>
    </row>
    <row r="6" spans="1:34" x14ac:dyDescent="0.25">
      <c r="A6" s="1">
        <v>2</v>
      </c>
      <c r="B6" s="1">
        <v>2012</v>
      </c>
      <c r="C6" s="66" t="s">
        <v>128</v>
      </c>
      <c r="D6" s="30">
        <v>9</v>
      </c>
      <c r="E6" s="30">
        <v>1</v>
      </c>
      <c r="F6" s="38">
        <v>2</v>
      </c>
      <c r="G6" s="30">
        <v>0</v>
      </c>
      <c r="H6" s="38">
        <v>12</v>
      </c>
      <c r="I6" s="30">
        <v>2</v>
      </c>
      <c r="J6" s="38">
        <v>7</v>
      </c>
      <c r="K6" s="30">
        <v>2</v>
      </c>
      <c r="L6" s="38">
        <v>10</v>
      </c>
      <c r="M6" s="30">
        <v>1</v>
      </c>
      <c r="N6" s="38">
        <v>5</v>
      </c>
      <c r="O6" s="30">
        <v>3</v>
      </c>
      <c r="P6" s="32" t="s">
        <v>242</v>
      </c>
      <c r="Q6" s="32"/>
      <c r="R6" s="38">
        <v>5</v>
      </c>
      <c r="S6" s="30">
        <v>4</v>
      </c>
      <c r="V6" s="69" t="s">
        <v>262</v>
      </c>
      <c r="W6" s="17">
        <v>7</v>
      </c>
      <c r="X6" s="17">
        <v>7</v>
      </c>
      <c r="Y6" s="17">
        <v>0</v>
      </c>
      <c r="Z6" s="17">
        <f>+D6+F6+H6+J6+L6+N6+R6</f>
        <v>50</v>
      </c>
      <c r="AA6" s="19">
        <f t="shared" si="0"/>
        <v>7.1428571428571432</v>
      </c>
      <c r="AB6" s="17">
        <f>E6+G6+I6+K6+M6+O6+S6</f>
        <v>13</v>
      </c>
      <c r="AC6" s="19">
        <f t="shared" si="1"/>
        <v>1.8571428571428572</v>
      </c>
      <c r="AD6" s="1">
        <f t="shared" si="2"/>
        <v>37</v>
      </c>
    </row>
    <row r="7" spans="1:34" x14ac:dyDescent="0.25">
      <c r="A7" s="1">
        <v>3</v>
      </c>
      <c r="B7" s="1">
        <v>2011</v>
      </c>
      <c r="C7" s="54" t="s">
        <v>128</v>
      </c>
      <c r="D7" s="30">
        <v>3</v>
      </c>
      <c r="E7" s="30">
        <v>2</v>
      </c>
      <c r="F7" s="38">
        <v>2</v>
      </c>
      <c r="G7" s="30">
        <v>0</v>
      </c>
      <c r="H7" s="38">
        <v>6</v>
      </c>
      <c r="I7" s="30">
        <v>1</v>
      </c>
      <c r="J7" s="44" t="s">
        <v>242</v>
      </c>
      <c r="K7" s="32"/>
      <c r="L7" s="38">
        <v>12</v>
      </c>
      <c r="M7" s="30">
        <v>0</v>
      </c>
      <c r="N7" s="38">
        <v>5</v>
      </c>
      <c r="O7" s="30">
        <v>1</v>
      </c>
      <c r="P7" s="38">
        <v>6</v>
      </c>
      <c r="Q7" s="30">
        <v>0</v>
      </c>
      <c r="R7" s="38">
        <v>6</v>
      </c>
      <c r="S7" s="30">
        <v>5</v>
      </c>
      <c r="V7" s="69" t="s">
        <v>263</v>
      </c>
      <c r="W7" s="17">
        <v>7</v>
      </c>
      <c r="X7" s="17">
        <v>7</v>
      </c>
      <c r="Y7" s="17">
        <v>0</v>
      </c>
      <c r="Z7" s="17">
        <f>D7+F7+H7+L7+N7+P7+R7</f>
        <v>40</v>
      </c>
      <c r="AA7" s="19">
        <f t="shared" si="0"/>
        <v>5.7142857142857144</v>
      </c>
      <c r="AB7" s="17">
        <f>E7+G7+I7+M7+O7+Q7+S7</f>
        <v>9</v>
      </c>
      <c r="AC7" s="19">
        <f t="shared" si="1"/>
        <v>1.2857142857142858</v>
      </c>
      <c r="AD7" s="1">
        <f t="shared" si="2"/>
        <v>31</v>
      </c>
    </row>
    <row r="8" spans="1:34" x14ac:dyDescent="0.25">
      <c r="A8" s="1">
        <v>4</v>
      </c>
      <c r="B8" s="1">
        <v>2010</v>
      </c>
      <c r="C8" s="54" t="s">
        <v>128</v>
      </c>
      <c r="D8" s="30">
        <v>3</v>
      </c>
      <c r="E8" s="30">
        <v>2</v>
      </c>
      <c r="F8" s="38">
        <v>3</v>
      </c>
      <c r="G8" s="30">
        <v>2</v>
      </c>
      <c r="H8" s="38">
        <v>5</v>
      </c>
      <c r="I8" s="30">
        <v>3</v>
      </c>
      <c r="J8" s="38">
        <v>9</v>
      </c>
      <c r="K8" s="30">
        <v>1</v>
      </c>
      <c r="L8" s="38">
        <v>2</v>
      </c>
      <c r="M8" s="30">
        <v>1</v>
      </c>
      <c r="N8" s="38">
        <v>8</v>
      </c>
      <c r="O8" s="30">
        <v>0</v>
      </c>
      <c r="P8" s="32" t="s">
        <v>242</v>
      </c>
      <c r="Q8" s="32"/>
      <c r="R8" s="38">
        <v>11</v>
      </c>
      <c r="S8" s="30">
        <v>1</v>
      </c>
      <c r="V8" s="69" t="s">
        <v>264</v>
      </c>
      <c r="W8" s="17">
        <v>7</v>
      </c>
      <c r="X8" s="17">
        <v>7</v>
      </c>
      <c r="Y8" s="17">
        <v>0</v>
      </c>
      <c r="Z8" s="17">
        <f>D8+F8+H8+J8+L8+N8+R8</f>
        <v>41</v>
      </c>
      <c r="AA8" s="19">
        <f t="shared" si="0"/>
        <v>5.8571428571428568</v>
      </c>
      <c r="AB8" s="17">
        <f>E8+G8+I8+K8+M8+O8+S8</f>
        <v>10</v>
      </c>
      <c r="AC8" s="19">
        <f t="shared" si="1"/>
        <v>1.4285714285714286</v>
      </c>
      <c r="AD8" s="1">
        <f t="shared" si="2"/>
        <v>31</v>
      </c>
    </row>
    <row r="9" spans="1:34" x14ac:dyDescent="0.25">
      <c r="A9" s="1">
        <v>5</v>
      </c>
      <c r="B9" s="1">
        <v>1996</v>
      </c>
      <c r="C9" t="s">
        <v>351</v>
      </c>
      <c r="D9" s="30">
        <v>3</v>
      </c>
      <c r="E9" s="30">
        <v>1</v>
      </c>
      <c r="F9" s="38">
        <v>7</v>
      </c>
      <c r="G9" s="30">
        <v>0</v>
      </c>
      <c r="H9" s="38">
        <v>11</v>
      </c>
      <c r="I9" s="30">
        <v>0</v>
      </c>
      <c r="J9" s="38">
        <v>3</v>
      </c>
      <c r="K9" s="30">
        <v>1</v>
      </c>
      <c r="L9" s="44" t="s">
        <v>242</v>
      </c>
      <c r="M9" s="32"/>
      <c r="N9" s="38">
        <v>5</v>
      </c>
      <c r="O9" s="30">
        <v>1</v>
      </c>
      <c r="P9" s="38">
        <v>10</v>
      </c>
      <c r="Q9" s="30">
        <v>4</v>
      </c>
      <c r="R9" s="304"/>
      <c r="V9" s="69" t="s">
        <v>391</v>
      </c>
      <c r="W9" s="17">
        <v>6</v>
      </c>
      <c r="X9" s="1">
        <v>6</v>
      </c>
      <c r="Y9" s="1">
        <v>0</v>
      </c>
      <c r="Z9" s="1">
        <f>D9+F9+H9+J9+N9+P9</f>
        <v>39</v>
      </c>
      <c r="AA9" s="22">
        <f t="shared" si="0"/>
        <v>6.5</v>
      </c>
      <c r="AB9" s="1">
        <f>E9+G9+I9+K9+O9+Q9</f>
        <v>7</v>
      </c>
      <c r="AC9" s="22">
        <f t="shared" si="1"/>
        <v>1.1666666666666667</v>
      </c>
      <c r="AD9" s="1">
        <f t="shared" si="2"/>
        <v>32</v>
      </c>
    </row>
    <row r="10" spans="1:34" x14ac:dyDescent="0.25">
      <c r="A10" s="1">
        <v>6</v>
      </c>
      <c r="B10" s="5">
        <v>2023</v>
      </c>
      <c r="C10" s="54" t="s">
        <v>18</v>
      </c>
      <c r="D10" s="30">
        <v>14</v>
      </c>
      <c r="E10" s="30">
        <v>0</v>
      </c>
      <c r="F10" s="38">
        <v>12</v>
      </c>
      <c r="G10" s="30">
        <v>0</v>
      </c>
      <c r="H10" s="38">
        <v>13</v>
      </c>
      <c r="I10" s="30">
        <v>2</v>
      </c>
      <c r="J10" s="44" t="s">
        <v>242</v>
      </c>
      <c r="K10" s="32"/>
      <c r="L10" s="38">
        <v>6</v>
      </c>
      <c r="M10" s="30">
        <v>2</v>
      </c>
      <c r="N10" s="44" t="s">
        <v>242</v>
      </c>
      <c r="O10" s="32"/>
      <c r="P10" s="38">
        <v>10</v>
      </c>
      <c r="Q10" s="30">
        <v>0</v>
      </c>
      <c r="R10" s="38">
        <v>6</v>
      </c>
      <c r="S10" s="30">
        <v>0</v>
      </c>
      <c r="T10" s="255"/>
      <c r="V10" s="69" t="s">
        <v>269</v>
      </c>
      <c r="W10" s="1">
        <v>6</v>
      </c>
      <c r="X10" s="1">
        <v>6</v>
      </c>
      <c r="Y10" s="1">
        <v>0</v>
      </c>
      <c r="Z10" s="1">
        <f>D10+F10+H10+L10+P10+R10</f>
        <v>61</v>
      </c>
      <c r="AA10" s="22">
        <f t="shared" si="0"/>
        <v>10.166666666666666</v>
      </c>
      <c r="AB10" s="1">
        <f>E10+G10+I10+M10+Q10+S10</f>
        <v>4</v>
      </c>
      <c r="AC10" s="22">
        <f t="shared" si="1"/>
        <v>0.66666666666666663</v>
      </c>
      <c r="AD10" s="1">
        <f t="shared" si="2"/>
        <v>57</v>
      </c>
    </row>
    <row r="11" spans="1:34" x14ac:dyDescent="0.25">
      <c r="A11" s="1">
        <v>7</v>
      </c>
      <c r="B11" s="1">
        <v>1982</v>
      </c>
      <c r="C11" s="54" t="s">
        <v>350</v>
      </c>
      <c r="D11" s="30">
        <v>9</v>
      </c>
      <c r="E11" s="30">
        <v>1</v>
      </c>
      <c r="F11" s="255"/>
      <c r="H11" s="201"/>
      <c r="I11" s="18"/>
      <c r="J11" s="38">
        <v>3</v>
      </c>
      <c r="K11" s="30">
        <v>0</v>
      </c>
      <c r="L11" s="255"/>
      <c r="N11" s="38">
        <v>7</v>
      </c>
      <c r="O11" s="30">
        <v>0</v>
      </c>
      <c r="P11" s="30">
        <v>20</v>
      </c>
      <c r="Q11" s="30">
        <v>0</v>
      </c>
      <c r="R11" s="38">
        <v>8</v>
      </c>
      <c r="S11" s="30">
        <v>2</v>
      </c>
      <c r="T11" s="38">
        <v>5</v>
      </c>
      <c r="U11" s="30">
        <v>1</v>
      </c>
      <c r="V11" s="254" t="s">
        <v>463</v>
      </c>
      <c r="W11" s="1">
        <v>6</v>
      </c>
      <c r="X11" s="1">
        <v>6</v>
      </c>
      <c r="Y11" s="1">
        <v>0</v>
      </c>
      <c r="Z11" s="1">
        <f>D11+H11+J11+N11+P11+R11+T11</f>
        <v>52</v>
      </c>
      <c r="AA11" s="22">
        <f t="shared" si="0"/>
        <v>8.6666666666666661</v>
      </c>
      <c r="AB11" s="1">
        <f>E11+I11+K11+O11+Q11+S11+U11</f>
        <v>4</v>
      </c>
      <c r="AC11" s="22">
        <f t="shared" si="1"/>
        <v>0.66666666666666663</v>
      </c>
      <c r="AD11" s="1">
        <f t="shared" si="2"/>
        <v>48</v>
      </c>
    </row>
    <row r="12" spans="1:34" x14ac:dyDescent="0.25">
      <c r="A12" s="1">
        <v>8</v>
      </c>
      <c r="B12" s="1">
        <v>2026</v>
      </c>
      <c r="C12" s="297" t="s">
        <v>18</v>
      </c>
      <c r="D12" s="30">
        <v>5</v>
      </c>
      <c r="E12" s="30">
        <v>1</v>
      </c>
      <c r="F12" s="38">
        <v>4</v>
      </c>
      <c r="G12" s="30">
        <v>2</v>
      </c>
      <c r="H12" s="44" t="s">
        <v>243</v>
      </c>
      <c r="I12" s="36"/>
      <c r="J12" s="38">
        <v>12</v>
      </c>
      <c r="K12" s="30">
        <v>1</v>
      </c>
      <c r="L12" s="38">
        <v>6</v>
      </c>
      <c r="M12" s="30">
        <v>1</v>
      </c>
      <c r="N12" s="38">
        <v>3</v>
      </c>
      <c r="O12" s="30">
        <v>0</v>
      </c>
      <c r="P12" s="32" t="s">
        <v>243</v>
      </c>
      <c r="Q12" s="36"/>
      <c r="R12" s="38">
        <v>10</v>
      </c>
      <c r="S12" s="30">
        <v>6</v>
      </c>
      <c r="T12" s="300"/>
      <c r="U12" s="191"/>
      <c r="V12" s="69" t="s">
        <v>536</v>
      </c>
      <c r="W12" s="1">
        <v>6</v>
      </c>
      <c r="X12" s="5">
        <v>6</v>
      </c>
      <c r="Y12" s="5">
        <v>0</v>
      </c>
      <c r="Z12" s="5">
        <f>D12+F12+J12+L12+N12+R12</f>
        <v>40</v>
      </c>
      <c r="AA12" s="196">
        <f>Z12/6</f>
        <v>6.666666666666667</v>
      </c>
      <c r="AB12" s="5">
        <f>E12+G12+K12+M12+O12+S12</f>
        <v>11</v>
      </c>
      <c r="AC12" s="196">
        <f>AB12/6</f>
        <v>1.8333333333333333</v>
      </c>
      <c r="AD12" s="5">
        <f t="shared" si="2"/>
        <v>29</v>
      </c>
    </row>
    <row r="13" spans="1:34" x14ac:dyDescent="0.25">
      <c r="A13" s="1">
        <v>9</v>
      </c>
      <c r="B13" s="1">
        <v>1983</v>
      </c>
      <c r="C13" s="66" t="s">
        <v>350</v>
      </c>
      <c r="D13" s="30">
        <v>11</v>
      </c>
      <c r="E13" s="30">
        <v>0</v>
      </c>
      <c r="F13" s="38">
        <v>2</v>
      </c>
      <c r="G13" s="30">
        <v>1</v>
      </c>
      <c r="H13" s="38">
        <v>6</v>
      </c>
      <c r="I13" s="30">
        <v>1</v>
      </c>
      <c r="J13" s="255"/>
      <c r="L13" s="38">
        <v>5</v>
      </c>
      <c r="M13" s="30">
        <v>2</v>
      </c>
      <c r="N13" s="38">
        <v>8</v>
      </c>
      <c r="O13" s="30">
        <v>4</v>
      </c>
      <c r="P13" s="255"/>
      <c r="S13" s="294"/>
      <c r="V13" s="253" t="s">
        <v>462</v>
      </c>
      <c r="W13" s="1">
        <v>5</v>
      </c>
      <c r="X13" s="1">
        <v>5</v>
      </c>
      <c r="Y13" s="1">
        <v>0</v>
      </c>
      <c r="Z13" s="1">
        <f>D13+F13+H13+L13+N13</f>
        <v>32</v>
      </c>
      <c r="AA13" s="1">
        <f t="shared" ref="AA13:AA56" si="3">Z13/W13</f>
        <v>6.4</v>
      </c>
      <c r="AB13" s="1">
        <f>E13+G13+I13+M13+O13</f>
        <v>8</v>
      </c>
      <c r="AC13" s="1">
        <f t="shared" ref="AC13:AC56" si="4">AB13/W13</f>
        <v>1.6</v>
      </c>
      <c r="AD13" s="1">
        <f t="shared" si="2"/>
        <v>24</v>
      </c>
    </row>
    <row r="14" spans="1:34" x14ac:dyDescent="0.25">
      <c r="A14" s="1">
        <v>10</v>
      </c>
      <c r="B14" s="1">
        <v>2013</v>
      </c>
      <c r="C14" s="54" t="s">
        <v>104</v>
      </c>
      <c r="D14" s="30">
        <v>7</v>
      </c>
      <c r="E14" s="30">
        <v>4</v>
      </c>
      <c r="F14" s="38">
        <v>7</v>
      </c>
      <c r="G14" s="30">
        <v>4</v>
      </c>
      <c r="H14" s="40">
        <v>2</v>
      </c>
      <c r="I14" s="35">
        <v>12</v>
      </c>
      <c r="J14" s="38">
        <v>6</v>
      </c>
      <c r="K14" s="30">
        <v>2</v>
      </c>
      <c r="L14" s="38">
        <v>10</v>
      </c>
      <c r="M14" s="30">
        <v>5</v>
      </c>
      <c r="N14" s="38">
        <v>10</v>
      </c>
      <c r="O14" s="30">
        <v>0</v>
      </c>
      <c r="P14" s="38">
        <v>4</v>
      </c>
      <c r="Q14" s="30">
        <v>1</v>
      </c>
      <c r="R14" s="38">
        <v>3</v>
      </c>
      <c r="S14" s="30">
        <v>2</v>
      </c>
      <c r="V14" s="69" t="s">
        <v>268</v>
      </c>
      <c r="W14" s="17">
        <v>8</v>
      </c>
      <c r="X14" s="17">
        <v>7</v>
      </c>
      <c r="Y14" s="17">
        <v>1</v>
      </c>
      <c r="Z14" s="17">
        <f>D14+F14+H14+J14+L14+N14+P14+R14</f>
        <v>49</v>
      </c>
      <c r="AA14" s="19">
        <f t="shared" si="3"/>
        <v>6.125</v>
      </c>
      <c r="AB14" s="17">
        <f>E14+G14+I14+K14+M14+O14+Q14+S14</f>
        <v>30</v>
      </c>
      <c r="AC14" s="19">
        <f t="shared" si="4"/>
        <v>3.75</v>
      </c>
      <c r="AD14" s="1">
        <f t="shared" si="2"/>
        <v>19</v>
      </c>
    </row>
    <row r="15" spans="1:34" x14ac:dyDescent="0.25">
      <c r="A15" s="1">
        <v>11</v>
      </c>
      <c r="B15" s="1">
        <v>2018</v>
      </c>
      <c r="C15" s="54" t="s">
        <v>76</v>
      </c>
      <c r="D15" s="30">
        <v>13</v>
      </c>
      <c r="E15" s="30">
        <v>0</v>
      </c>
      <c r="F15" s="38">
        <v>9</v>
      </c>
      <c r="G15" s="30">
        <v>4</v>
      </c>
      <c r="H15" s="38">
        <v>3</v>
      </c>
      <c r="I15" s="30">
        <v>1</v>
      </c>
      <c r="J15" s="38">
        <v>5</v>
      </c>
      <c r="K15" s="30">
        <v>2</v>
      </c>
      <c r="L15" s="202">
        <v>0</v>
      </c>
      <c r="M15" s="59">
        <v>0</v>
      </c>
      <c r="N15" s="44" t="s">
        <v>242</v>
      </c>
      <c r="O15" s="32"/>
      <c r="P15" s="38">
        <v>3</v>
      </c>
      <c r="Q15" s="30">
        <v>1</v>
      </c>
      <c r="R15" s="38">
        <v>2</v>
      </c>
      <c r="S15" s="39">
        <v>0</v>
      </c>
      <c r="T15" s="30">
        <v>5</v>
      </c>
      <c r="U15" s="30">
        <v>1</v>
      </c>
      <c r="V15" s="69" t="s">
        <v>265</v>
      </c>
      <c r="W15" s="17">
        <v>8</v>
      </c>
      <c r="X15" s="17">
        <v>7</v>
      </c>
      <c r="Y15" s="17">
        <v>1</v>
      </c>
      <c r="Z15" s="17">
        <v>40</v>
      </c>
      <c r="AA15" s="17">
        <f t="shared" si="3"/>
        <v>5</v>
      </c>
      <c r="AB15" s="17">
        <f>E15+G15+I15+K15+M15+Q15+S15+U15</f>
        <v>9</v>
      </c>
      <c r="AC15" s="19">
        <f t="shared" si="4"/>
        <v>1.125</v>
      </c>
      <c r="AD15" s="1">
        <f t="shared" si="2"/>
        <v>31</v>
      </c>
    </row>
    <row r="16" spans="1:34" x14ac:dyDescent="0.25">
      <c r="A16" s="1">
        <v>12</v>
      </c>
      <c r="B16" s="1">
        <v>2017</v>
      </c>
      <c r="C16" s="54" t="s">
        <v>76</v>
      </c>
      <c r="D16" s="30">
        <v>2</v>
      </c>
      <c r="E16" s="30">
        <v>0</v>
      </c>
      <c r="F16" s="40">
        <v>4</v>
      </c>
      <c r="G16" s="35">
        <v>11</v>
      </c>
      <c r="H16" s="38">
        <v>4</v>
      </c>
      <c r="I16" s="30">
        <v>1</v>
      </c>
      <c r="J16" s="38">
        <v>4</v>
      </c>
      <c r="K16" s="30">
        <v>3</v>
      </c>
      <c r="L16" s="38">
        <v>7</v>
      </c>
      <c r="M16" s="30">
        <v>0</v>
      </c>
      <c r="N16" s="38">
        <v>16</v>
      </c>
      <c r="O16" s="30">
        <v>6</v>
      </c>
      <c r="P16" s="44" t="s">
        <v>242</v>
      </c>
      <c r="Q16" s="32"/>
      <c r="R16" s="38">
        <v>5</v>
      </c>
      <c r="S16" s="30">
        <v>1</v>
      </c>
      <c r="T16" s="38">
        <v>17</v>
      </c>
      <c r="U16" s="30">
        <v>12</v>
      </c>
      <c r="V16" s="69" t="s">
        <v>266</v>
      </c>
      <c r="W16" s="17">
        <v>8</v>
      </c>
      <c r="X16" s="17">
        <v>7</v>
      </c>
      <c r="Y16" s="17">
        <v>1</v>
      </c>
      <c r="Z16" s="17">
        <f>D16+F16+H16+J16+L16+N16+R16+T16</f>
        <v>59</v>
      </c>
      <c r="AA16" s="19">
        <f t="shared" si="3"/>
        <v>7.375</v>
      </c>
      <c r="AB16" s="17">
        <f>E16+G16+I16+K16+M16+O16+S16+U16</f>
        <v>34</v>
      </c>
      <c r="AC16" s="19">
        <f t="shared" si="4"/>
        <v>4.25</v>
      </c>
      <c r="AD16" s="1">
        <f t="shared" si="2"/>
        <v>25</v>
      </c>
    </row>
    <row r="17" spans="1:34" x14ac:dyDescent="0.25">
      <c r="A17" s="1">
        <v>13</v>
      </c>
      <c r="B17" s="1">
        <v>2009</v>
      </c>
      <c r="C17" s="54" t="s">
        <v>128</v>
      </c>
      <c r="D17" s="30">
        <v>9</v>
      </c>
      <c r="E17" s="30">
        <v>5</v>
      </c>
      <c r="F17" s="40">
        <v>3</v>
      </c>
      <c r="G17" s="35">
        <v>4</v>
      </c>
      <c r="H17" s="38">
        <v>7</v>
      </c>
      <c r="I17" s="30">
        <v>2</v>
      </c>
      <c r="J17" s="38">
        <v>3</v>
      </c>
      <c r="K17" s="30">
        <v>1</v>
      </c>
      <c r="L17" s="38">
        <v>9</v>
      </c>
      <c r="M17" s="30">
        <v>3</v>
      </c>
      <c r="N17" s="38">
        <v>2</v>
      </c>
      <c r="O17" s="30">
        <v>0</v>
      </c>
      <c r="P17" s="32" t="s">
        <v>242</v>
      </c>
      <c r="Q17" s="289"/>
      <c r="R17" s="38">
        <v>1</v>
      </c>
      <c r="S17" s="30">
        <v>0</v>
      </c>
      <c r="T17" s="38">
        <v>6</v>
      </c>
      <c r="U17" s="30">
        <v>1</v>
      </c>
      <c r="V17" s="69" t="s">
        <v>267</v>
      </c>
      <c r="W17" s="17">
        <v>8</v>
      </c>
      <c r="X17" s="17">
        <v>7</v>
      </c>
      <c r="Y17" s="17">
        <v>1</v>
      </c>
      <c r="Z17" s="17">
        <f>D17+F17+H17+J17+L17+N17+R17+T17</f>
        <v>40</v>
      </c>
      <c r="AA17" s="17">
        <f t="shared" si="3"/>
        <v>5</v>
      </c>
      <c r="AB17" s="17">
        <f>E17+G17+I17+K17+M17+O17+S17+U17</f>
        <v>16</v>
      </c>
      <c r="AC17" s="17">
        <f t="shared" si="4"/>
        <v>2</v>
      </c>
      <c r="AD17" s="1">
        <f t="shared" si="2"/>
        <v>24</v>
      </c>
      <c r="AH17" t="s">
        <v>389</v>
      </c>
    </row>
    <row r="18" spans="1:34" x14ac:dyDescent="0.25">
      <c r="A18" s="1">
        <v>14</v>
      </c>
      <c r="B18" s="1">
        <v>2004</v>
      </c>
      <c r="C18" s="54" t="s">
        <v>58</v>
      </c>
      <c r="D18" s="32" t="s">
        <v>243</v>
      </c>
      <c r="E18" s="289"/>
      <c r="F18" s="38">
        <v>2</v>
      </c>
      <c r="G18" s="30">
        <v>1</v>
      </c>
      <c r="H18" s="38">
        <v>5</v>
      </c>
      <c r="I18" s="30">
        <v>3</v>
      </c>
      <c r="J18" s="38">
        <v>3</v>
      </c>
      <c r="K18" s="30">
        <v>2</v>
      </c>
      <c r="L18" s="38">
        <v>4</v>
      </c>
      <c r="M18" s="30">
        <v>3</v>
      </c>
      <c r="N18" s="40">
        <v>1</v>
      </c>
      <c r="O18" s="35">
        <v>5</v>
      </c>
      <c r="P18" s="30">
        <v>2</v>
      </c>
      <c r="Q18" s="30">
        <v>0</v>
      </c>
      <c r="R18" s="38">
        <v>4</v>
      </c>
      <c r="S18" s="30">
        <v>3</v>
      </c>
      <c r="V18" s="69" t="s">
        <v>275</v>
      </c>
      <c r="W18" s="17">
        <v>7</v>
      </c>
      <c r="X18" s="17">
        <v>6</v>
      </c>
      <c r="Y18" s="17">
        <v>1</v>
      </c>
      <c r="Z18" s="17">
        <f>F18+H18+J18+L18+N18+P18+R18</f>
        <v>21</v>
      </c>
      <c r="AA18" s="19">
        <f t="shared" si="3"/>
        <v>3</v>
      </c>
      <c r="AB18" s="17">
        <f>G18+I18+K18+M18+O18+Q18+S18</f>
        <v>17</v>
      </c>
      <c r="AC18" s="19">
        <f t="shared" si="4"/>
        <v>2.4285714285714284</v>
      </c>
      <c r="AD18" s="1">
        <f t="shared" si="2"/>
        <v>4</v>
      </c>
    </row>
    <row r="19" spans="1:34" x14ac:dyDescent="0.25">
      <c r="A19" s="1">
        <v>15</v>
      </c>
      <c r="B19" s="17">
        <v>2024</v>
      </c>
      <c r="C19" s="54" t="s">
        <v>101</v>
      </c>
      <c r="D19" s="30">
        <v>8</v>
      </c>
      <c r="E19" s="30">
        <v>3</v>
      </c>
      <c r="F19" s="38">
        <v>8</v>
      </c>
      <c r="G19" s="30">
        <v>3</v>
      </c>
      <c r="H19" s="290"/>
      <c r="I19" s="6"/>
      <c r="J19" s="40">
        <v>1</v>
      </c>
      <c r="K19" s="35">
        <v>10</v>
      </c>
      <c r="L19" s="38">
        <v>10</v>
      </c>
      <c r="M19" s="30">
        <v>1</v>
      </c>
      <c r="N19" s="38">
        <v>12</v>
      </c>
      <c r="O19" s="30">
        <v>8</v>
      </c>
      <c r="P19" s="44" t="s">
        <v>242</v>
      </c>
      <c r="Q19" s="32"/>
      <c r="R19" s="30">
        <v>9</v>
      </c>
      <c r="S19" s="30">
        <v>4</v>
      </c>
      <c r="T19" s="38">
        <v>7</v>
      </c>
      <c r="U19" s="30">
        <v>5</v>
      </c>
      <c r="V19" s="69" t="s">
        <v>270</v>
      </c>
      <c r="W19" s="1">
        <v>7</v>
      </c>
      <c r="X19" s="1">
        <v>6</v>
      </c>
      <c r="Y19" s="1">
        <v>1</v>
      </c>
      <c r="Z19" s="1">
        <f>D19+F19+J19+L19+N19+R19+T19</f>
        <v>55</v>
      </c>
      <c r="AA19" s="22">
        <f t="shared" si="3"/>
        <v>7.8571428571428568</v>
      </c>
      <c r="AB19" s="1">
        <f>E19+G19+K19+M19+O19+S19+U19</f>
        <v>34</v>
      </c>
      <c r="AC19" s="22">
        <f t="shared" si="4"/>
        <v>4.8571428571428568</v>
      </c>
      <c r="AD19" s="1">
        <f t="shared" si="2"/>
        <v>21</v>
      </c>
    </row>
    <row r="20" spans="1:34" x14ac:dyDescent="0.25">
      <c r="A20" s="1">
        <v>16</v>
      </c>
      <c r="B20" s="1">
        <v>2019</v>
      </c>
      <c r="C20" s="54" t="s">
        <v>39</v>
      </c>
      <c r="D20" s="30">
        <v>7</v>
      </c>
      <c r="E20" s="30">
        <v>4</v>
      </c>
      <c r="F20" s="44" t="s">
        <v>242</v>
      </c>
      <c r="G20" s="32"/>
      <c r="H20" s="38">
        <v>5</v>
      </c>
      <c r="I20" s="30">
        <v>3</v>
      </c>
      <c r="J20" s="38">
        <v>7</v>
      </c>
      <c r="K20" s="30">
        <v>6</v>
      </c>
      <c r="L20" s="38">
        <v>7</v>
      </c>
      <c r="M20" s="30">
        <v>4</v>
      </c>
      <c r="N20" s="38">
        <v>6</v>
      </c>
      <c r="O20" s="30">
        <v>1</v>
      </c>
      <c r="P20" s="44" t="s">
        <v>242</v>
      </c>
      <c r="Q20" s="32"/>
      <c r="R20" s="40">
        <v>3</v>
      </c>
      <c r="S20" s="35">
        <v>4</v>
      </c>
      <c r="T20" s="38">
        <v>1</v>
      </c>
      <c r="U20" s="30">
        <v>0</v>
      </c>
      <c r="V20" s="69" t="s">
        <v>272</v>
      </c>
      <c r="W20" s="1">
        <v>7</v>
      </c>
      <c r="X20" s="1">
        <v>6</v>
      </c>
      <c r="Y20" s="1">
        <v>1</v>
      </c>
      <c r="Z20" s="1">
        <f>D20+H20+J20+L20+N20+R20+T20</f>
        <v>36</v>
      </c>
      <c r="AA20" s="22">
        <f t="shared" si="3"/>
        <v>5.1428571428571432</v>
      </c>
      <c r="AB20" s="1">
        <f>E20+I20+K20+M20+O20+S20+U20</f>
        <v>22</v>
      </c>
      <c r="AC20" s="22">
        <f t="shared" si="4"/>
        <v>3.1428571428571428</v>
      </c>
      <c r="AD20" s="1">
        <f t="shared" si="2"/>
        <v>14</v>
      </c>
    </row>
    <row r="21" spans="1:34" x14ac:dyDescent="0.25">
      <c r="A21" s="1">
        <v>17</v>
      </c>
      <c r="B21" s="1">
        <v>1989</v>
      </c>
      <c r="C21" t="s">
        <v>76</v>
      </c>
      <c r="D21" s="30">
        <v>11</v>
      </c>
      <c r="E21" s="30">
        <v>1</v>
      </c>
      <c r="F21" s="38">
        <v>6</v>
      </c>
      <c r="G21" s="30">
        <v>1</v>
      </c>
      <c r="H21" s="141">
        <v>1</v>
      </c>
      <c r="I21" s="140">
        <v>3</v>
      </c>
      <c r="J21" s="38">
        <v>4</v>
      </c>
      <c r="K21" s="30">
        <v>2</v>
      </c>
      <c r="L21" s="38">
        <v>10</v>
      </c>
      <c r="M21" s="30">
        <v>1</v>
      </c>
      <c r="N21" s="38">
        <v>2</v>
      </c>
      <c r="O21" s="30">
        <v>1</v>
      </c>
      <c r="P21" s="38">
        <v>6</v>
      </c>
      <c r="Q21" s="30">
        <v>5</v>
      </c>
      <c r="R21" s="255"/>
      <c r="V21" s="69" t="s">
        <v>392</v>
      </c>
      <c r="W21" s="1">
        <v>7</v>
      </c>
      <c r="X21" s="1">
        <v>6</v>
      </c>
      <c r="Y21" s="1">
        <v>1</v>
      </c>
      <c r="Z21" s="1">
        <f>D21+F21+H21+J21+L21+N21+P21</f>
        <v>40</v>
      </c>
      <c r="AA21" s="22">
        <f t="shared" si="3"/>
        <v>5.7142857142857144</v>
      </c>
      <c r="AB21" s="1">
        <f>E21+G21+I21+K21+M21+O21+Q21</f>
        <v>14</v>
      </c>
      <c r="AC21" s="22">
        <f t="shared" si="4"/>
        <v>2</v>
      </c>
      <c r="AD21" s="1">
        <f t="shared" si="2"/>
        <v>26</v>
      </c>
    </row>
    <row r="22" spans="1:34" x14ac:dyDescent="0.25">
      <c r="A22" s="1">
        <v>18</v>
      </c>
      <c r="B22" s="1">
        <v>1995</v>
      </c>
      <c r="C22" t="s">
        <v>76</v>
      </c>
      <c r="D22" s="32" t="s">
        <v>242</v>
      </c>
      <c r="E22" s="32"/>
      <c r="F22" s="38">
        <v>11</v>
      </c>
      <c r="G22" s="30">
        <v>1</v>
      </c>
      <c r="H22" s="38">
        <v>6</v>
      </c>
      <c r="I22" s="30">
        <v>1</v>
      </c>
      <c r="J22" s="201"/>
      <c r="K22" s="18"/>
      <c r="L22" s="40">
        <v>1</v>
      </c>
      <c r="M22" s="35">
        <v>3</v>
      </c>
      <c r="N22" s="38">
        <v>4</v>
      </c>
      <c r="O22" s="30">
        <v>2</v>
      </c>
      <c r="P22" s="38">
        <v>10</v>
      </c>
      <c r="Q22" s="30">
        <v>1</v>
      </c>
      <c r="R22" s="38">
        <v>2</v>
      </c>
      <c r="S22" s="30">
        <v>1</v>
      </c>
      <c r="T22" s="38">
        <v>6</v>
      </c>
      <c r="U22" s="30">
        <v>5</v>
      </c>
      <c r="V22" s="69" t="s">
        <v>396</v>
      </c>
      <c r="W22" s="17">
        <v>7</v>
      </c>
      <c r="X22" s="17">
        <v>6</v>
      </c>
      <c r="Y22" s="17">
        <v>1</v>
      </c>
      <c r="Z22" s="17">
        <f>F22+H22+N22+P22+R22+T22</f>
        <v>39</v>
      </c>
      <c r="AA22" s="19">
        <f t="shared" si="3"/>
        <v>5.5714285714285712</v>
      </c>
      <c r="AB22" s="17">
        <f>G22+I22+M22+O22+Q22+S22+U22</f>
        <v>14</v>
      </c>
      <c r="AC22" s="19">
        <f t="shared" si="4"/>
        <v>2</v>
      </c>
      <c r="AD22" s="17">
        <f t="shared" si="2"/>
        <v>25</v>
      </c>
    </row>
    <row r="23" spans="1:34" x14ac:dyDescent="0.25">
      <c r="A23" s="1">
        <v>19</v>
      </c>
      <c r="B23" s="1">
        <v>2015</v>
      </c>
      <c r="C23" s="54" t="s">
        <v>289</v>
      </c>
      <c r="D23" s="30">
        <v>6</v>
      </c>
      <c r="E23" s="30">
        <v>0</v>
      </c>
      <c r="F23" s="38">
        <v>4</v>
      </c>
      <c r="G23" s="30">
        <v>0</v>
      </c>
      <c r="H23" s="40">
        <v>0</v>
      </c>
      <c r="I23" s="35">
        <v>7</v>
      </c>
      <c r="J23" s="44" t="s">
        <v>242</v>
      </c>
      <c r="K23" s="32"/>
      <c r="L23" s="38">
        <v>4</v>
      </c>
      <c r="M23" s="30">
        <v>1</v>
      </c>
      <c r="N23" s="38">
        <v>6</v>
      </c>
      <c r="O23" s="30">
        <v>3</v>
      </c>
      <c r="P23" s="38">
        <v>4</v>
      </c>
      <c r="Q23" s="30">
        <v>3</v>
      </c>
      <c r="R23" s="38">
        <v>4</v>
      </c>
      <c r="S23" s="30">
        <v>0</v>
      </c>
      <c r="V23" s="69" t="s">
        <v>397</v>
      </c>
      <c r="W23" s="17">
        <v>7</v>
      </c>
      <c r="X23" s="17">
        <v>6</v>
      </c>
      <c r="Y23" s="17">
        <v>1</v>
      </c>
      <c r="Z23" s="17">
        <f>D23+F23+H23+L23+N23+P23+R23</f>
        <v>28</v>
      </c>
      <c r="AA23" s="17">
        <f t="shared" si="3"/>
        <v>4</v>
      </c>
      <c r="AB23" s="17">
        <f>E23+G23+I23+M23+O23+Q23+S23</f>
        <v>14</v>
      </c>
      <c r="AC23" s="17">
        <f t="shared" si="4"/>
        <v>2</v>
      </c>
      <c r="AD23" s="1">
        <f t="shared" si="2"/>
        <v>14</v>
      </c>
    </row>
    <row r="24" spans="1:34" x14ac:dyDescent="0.25">
      <c r="A24" s="1">
        <v>20</v>
      </c>
      <c r="B24" s="1">
        <v>2014</v>
      </c>
      <c r="C24" s="54" t="s">
        <v>289</v>
      </c>
      <c r="D24" s="30">
        <v>10</v>
      </c>
      <c r="E24" s="30">
        <v>0</v>
      </c>
      <c r="F24" s="38">
        <v>7</v>
      </c>
      <c r="G24" s="30">
        <v>2</v>
      </c>
      <c r="H24" s="38">
        <v>9</v>
      </c>
      <c r="I24" s="30">
        <v>5</v>
      </c>
      <c r="J24" s="38">
        <v>2</v>
      </c>
      <c r="K24" s="30">
        <v>1</v>
      </c>
      <c r="L24" s="38">
        <v>4</v>
      </c>
      <c r="M24" s="30">
        <v>0</v>
      </c>
      <c r="N24" s="44" t="s">
        <v>242</v>
      </c>
      <c r="O24" s="32"/>
      <c r="P24" s="35">
        <v>0</v>
      </c>
      <c r="Q24" s="35">
        <v>3</v>
      </c>
      <c r="R24" s="44" t="s">
        <v>242</v>
      </c>
      <c r="S24" s="32"/>
      <c r="T24" s="38">
        <v>7</v>
      </c>
      <c r="U24" s="30">
        <v>1</v>
      </c>
      <c r="V24" s="69" t="s">
        <v>273</v>
      </c>
      <c r="W24" s="17">
        <v>7</v>
      </c>
      <c r="X24" s="17">
        <v>6</v>
      </c>
      <c r="Y24" s="17">
        <v>1</v>
      </c>
      <c r="Z24" s="17">
        <f>D24+F24+H24+J24+L24+P24+T24</f>
        <v>39</v>
      </c>
      <c r="AA24" s="19">
        <f t="shared" si="3"/>
        <v>5.5714285714285712</v>
      </c>
      <c r="AB24" s="17">
        <f>E24+G24+I24+K24+M24+Q24+U24</f>
        <v>12</v>
      </c>
      <c r="AC24" s="19">
        <f t="shared" si="4"/>
        <v>1.7142857142857142</v>
      </c>
      <c r="AD24" s="1">
        <f t="shared" si="2"/>
        <v>27</v>
      </c>
    </row>
    <row r="25" spans="1:34" x14ac:dyDescent="0.25">
      <c r="A25" s="1">
        <v>21</v>
      </c>
      <c r="B25" s="1">
        <v>2005</v>
      </c>
      <c r="C25" s="54" t="s">
        <v>0</v>
      </c>
      <c r="D25" s="35">
        <v>1</v>
      </c>
      <c r="E25" s="35">
        <v>2</v>
      </c>
      <c r="F25" s="38">
        <v>5</v>
      </c>
      <c r="G25" s="30">
        <v>4</v>
      </c>
      <c r="H25" s="38">
        <v>4</v>
      </c>
      <c r="I25" s="30">
        <v>2</v>
      </c>
      <c r="J25" s="44" t="s">
        <v>243</v>
      </c>
      <c r="K25" s="289"/>
      <c r="L25" s="38">
        <v>4</v>
      </c>
      <c r="M25" s="30">
        <v>2</v>
      </c>
      <c r="N25" s="38">
        <v>12</v>
      </c>
      <c r="O25" s="30">
        <v>9</v>
      </c>
      <c r="P25" s="38">
        <v>5</v>
      </c>
      <c r="Q25" s="30">
        <v>1</v>
      </c>
      <c r="R25" s="38">
        <v>8</v>
      </c>
      <c r="S25" s="30">
        <v>4</v>
      </c>
      <c r="T25" s="255"/>
      <c r="V25" s="69" t="s">
        <v>274</v>
      </c>
      <c r="W25" s="17">
        <v>7</v>
      </c>
      <c r="X25" s="17">
        <v>6</v>
      </c>
      <c r="Y25" s="17">
        <v>1</v>
      </c>
      <c r="Z25" s="17">
        <f>D25+F25+H25+L25+N25+P25+R25</f>
        <v>39</v>
      </c>
      <c r="AA25" s="19">
        <f t="shared" si="3"/>
        <v>5.5714285714285712</v>
      </c>
      <c r="AB25" s="17">
        <f>E25+G25+I25+M25+O25+Q25+S25</f>
        <v>24</v>
      </c>
      <c r="AC25" s="19">
        <f t="shared" si="4"/>
        <v>3.4285714285714284</v>
      </c>
      <c r="AD25" s="1">
        <f t="shared" si="2"/>
        <v>15</v>
      </c>
    </row>
    <row r="26" spans="1:34" x14ac:dyDescent="0.25">
      <c r="A26" s="1">
        <v>22</v>
      </c>
      <c r="B26" s="1">
        <v>2022</v>
      </c>
      <c r="C26" s="54" t="s">
        <v>18</v>
      </c>
      <c r="D26" s="30">
        <v>8</v>
      </c>
      <c r="E26" s="30">
        <v>1</v>
      </c>
      <c r="F26" s="38">
        <v>3</v>
      </c>
      <c r="G26" s="30">
        <v>2</v>
      </c>
      <c r="H26" s="38">
        <v>13</v>
      </c>
      <c r="I26" s="30">
        <v>0</v>
      </c>
      <c r="J26" s="44" t="s">
        <v>242</v>
      </c>
      <c r="K26" s="32"/>
      <c r="L26" s="38">
        <v>13</v>
      </c>
      <c r="M26" s="30">
        <v>3</v>
      </c>
      <c r="N26" s="38">
        <v>5</v>
      </c>
      <c r="O26" s="30">
        <v>4</v>
      </c>
      <c r="P26" s="44" t="s">
        <v>242</v>
      </c>
      <c r="Q26" s="32"/>
      <c r="R26" s="40">
        <v>8</v>
      </c>
      <c r="S26" s="35">
        <v>16</v>
      </c>
      <c r="T26" s="30">
        <v>10</v>
      </c>
      <c r="U26" s="30">
        <v>5</v>
      </c>
      <c r="V26" s="69" t="s">
        <v>271</v>
      </c>
      <c r="W26" s="1">
        <v>7</v>
      </c>
      <c r="X26" s="1">
        <v>6</v>
      </c>
      <c r="Y26" s="1">
        <v>1</v>
      </c>
      <c r="Z26" s="1">
        <f>D26+F26+H26+L26+N26+R26+T26</f>
        <v>60</v>
      </c>
      <c r="AA26" s="22">
        <f t="shared" si="3"/>
        <v>8.5714285714285712</v>
      </c>
      <c r="AB26" s="1">
        <f>E26+G26+I26+M26+O26+S26+U26</f>
        <v>31</v>
      </c>
      <c r="AC26" s="22">
        <f t="shared" si="4"/>
        <v>4.4285714285714288</v>
      </c>
      <c r="AD26" s="1">
        <f t="shared" si="2"/>
        <v>29</v>
      </c>
    </row>
    <row r="27" spans="1:34" x14ac:dyDescent="0.25">
      <c r="A27" s="1">
        <v>23</v>
      </c>
      <c r="B27" s="1">
        <v>2025</v>
      </c>
      <c r="C27" s="194" t="s">
        <v>13</v>
      </c>
      <c r="D27" s="30">
        <v>5</v>
      </c>
      <c r="E27" s="30">
        <v>3</v>
      </c>
      <c r="F27" s="38">
        <v>13</v>
      </c>
      <c r="G27" s="30">
        <v>6</v>
      </c>
      <c r="H27" s="38">
        <v>0</v>
      </c>
      <c r="I27" s="30">
        <v>3</v>
      </c>
      <c r="J27" s="44" t="s">
        <v>242</v>
      </c>
      <c r="K27" s="32"/>
      <c r="L27" s="38">
        <v>5</v>
      </c>
      <c r="M27" s="30">
        <v>3</v>
      </c>
      <c r="N27" s="38">
        <v>4</v>
      </c>
      <c r="O27" s="30">
        <v>3</v>
      </c>
      <c r="P27" s="290"/>
      <c r="Q27" s="6"/>
      <c r="R27" s="40">
        <v>0</v>
      </c>
      <c r="S27" s="35">
        <v>3</v>
      </c>
      <c r="T27" s="30">
        <v>12</v>
      </c>
      <c r="U27" s="30">
        <v>2</v>
      </c>
      <c r="V27" s="69" t="s">
        <v>445</v>
      </c>
      <c r="W27" s="5">
        <v>7</v>
      </c>
      <c r="X27" s="5">
        <v>6</v>
      </c>
      <c r="Y27" s="5">
        <v>1</v>
      </c>
      <c r="Z27" s="5">
        <f>D27+F27+H27+L27+N27+R27+T27</f>
        <v>39</v>
      </c>
      <c r="AA27" s="196">
        <f t="shared" si="3"/>
        <v>5.5714285714285712</v>
      </c>
      <c r="AB27" s="5">
        <f>E27+G27+I27+M27+O27+S27+U27</f>
        <v>23</v>
      </c>
      <c r="AC27" s="196">
        <f t="shared" si="4"/>
        <v>3.2857142857142856</v>
      </c>
      <c r="AD27" s="5">
        <f t="shared" si="2"/>
        <v>16</v>
      </c>
    </row>
    <row r="28" spans="1:34" x14ac:dyDescent="0.25">
      <c r="A28" s="1">
        <v>24</v>
      </c>
      <c r="B28" s="1">
        <v>1994</v>
      </c>
      <c r="C28" t="s">
        <v>39</v>
      </c>
      <c r="D28" s="30">
        <v>10</v>
      </c>
      <c r="E28" s="30">
        <v>9</v>
      </c>
      <c r="F28" s="38">
        <v>6</v>
      </c>
      <c r="G28" s="30">
        <v>5</v>
      </c>
      <c r="H28" s="141">
        <v>4</v>
      </c>
      <c r="I28" s="140">
        <v>12</v>
      </c>
      <c r="J28" s="38">
        <v>4</v>
      </c>
      <c r="K28" s="30">
        <v>2</v>
      </c>
      <c r="L28" s="38">
        <v>7</v>
      </c>
      <c r="M28" s="30">
        <v>4</v>
      </c>
      <c r="N28" s="44" t="s">
        <v>242</v>
      </c>
      <c r="O28" s="32"/>
      <c r="P28" s="38">
        <v>12</v>
      </c>
      <c r="Q28" s="30">
        <v>6</v>
      </c>
      <c r="V28" s="69" t="s">
        <v>395</v>
      </c>
      <c r="W28" s="17">
        <v>6</v>
      </c>
      <c r="X28" s="17">
        <v>5</v>
      </c>
      <c r="Y28" s="17">
        <v>1</v>
      </c>
      <c r="Z28" s="17">
        <f>D28+F28+H28+J28+L28+P28</f>
        <v>43</v>
      </c>
      <c r="AA28" s="22">
        <f t="shared" si="3"/>
        <v>7.166666666666667</v>
      </c>
      <c r="AB28" s="17">
        <f>E28+G28+I28+K28+M28+Q28</f>
        <v>38</v>
      </c>
      <c r="AC28" s="19">
        <f t="shared" si="4"/>
        <v>6.333333333333333</v>
      </c>
      <c r="AD28" s="17">
        <f t="shared" si="2"/>
        <v>5</v>
      </c>
    </row>
    <row r="29" spans="1:34" x14ac:dyDescent="0.25">
      <c r="A29" s="1">
        <v>25</v>
      </c>
      <c r="B29" s="1">
        <v>1992</v>
      </c>
      <c r="C29" t="s">
        <v>76</v>
      </c>
      <c r="D29" s="30">
        <v>9</v>
      </c>
      <c r="E29" s="30">
        <v>4</v>
      </c>
      <c r="F29" s="38">
        <v>8</v>
      </c>
      <c r="G29" s="30">
        <v>4</v>
      </c>
      <c r="H29" s="44" t="s">
        <v>242</v>
      </c>
      <c r="I29" s="32"/>
      <c r="J29" s="38">
        <v>9</v>
      </c>
      <c r="K29" s="30">
        <v>0</v>
      </c>
      <c r="L29" s="38">
        <v>7</v>
      </c>
      <c r="M29" s="30">
        <v>5</v>
      </c>
      <c r="N29" s="141">
        <v>1</v>
      </c>
      <c r="O29" s="140">
        <v>6</v>
      </c>
      <c r="P29" s="30">
        <v>6</v>
      </c>
      <c r="Q29" s="30">
        <v>5</v>
      </c>
      <c r="V29" s="69" t="s">
        <v>393</v>
      </c>
      <c r="W29" s="1">
        <v>6</v>
      </c>
      <c r="X29" s="1">
        <v>5</v>
      </c>
      <c r="Y29" s="1">
        <v>1</v>
      </c>
      <c r="Z29" s="1">
        <f>D29+F29+J29+L29+N29+P29</f>
        <v>40</v>
      </c>
      <c r="AA29" s="22">
        <f t="shared" si="3"/>
        <v>6.666666666666667</v>
      </c>
      <c r="AB29" s="1">
        <f>E29+G29+K29+M29+O29+Q29</f>
        <v>24</v>
      </c>
      <c r="AC29" s="22">
        <f t="shared" si="4"/>
        <v>4</v>
      </c>
      <c r="AD29" s="1">
        <f t="shared" si="2"/>
        <v>16</v>
      </c>
    </row>
    <row r="30" spans="1:34" x14ac:dyDescent="0.25">
      <c r="A30" s="1">
        <v>26</v>
      </c>
      <c r="B30" s="1">
        <v>1993</v>
      </c>
      <c r="C30" s="43" t="s">
        <v>76</v>
      </c>
      <c r="D30" s="30">
        <v>6</v>
      </c>
      <c r="E30" s="30">
        <v>4</v>
      </c>
      <c r="F30" s="38">
        <v>10</v>
      </c>
      <c r="G30" s="30">
        <v>3</v>
      </c>
      <c r="H30" s="44" t="s">
        <v>242</v>
      </c>
      <c r="I30" s="32"/>
      <c r="J30" s="38">
        <v>2</v>
      </c>
      <c r="K30" s="30">
        <v>1</v>
      </c>
      <c r="L30" s="141">
        <v>2</v>
      </c>
      <c r="M30" s="140">
        <v>3</v>
      </c>
      <c r="N30" s="38">
        <v>3</v>
      </c>
      <c r="O30" s="30">
        <v>2</v>
      </c>
      <c r="P30" s="38">
        <v>10</v>
      </c>
      <c r="Q30" s="30">
        <v>3</v>
      </c>
      <c r="R30" s="31"/>
      <c r="V30" s="69" t="s">
        <v>394</v>
      </c>
      <c r="W30" s="17">
        <v>6</v>
      </c>
      <c r="X30" s="17">
        <v>5</v>
      </c>
      <c r="Y30" s="17">
        <v>1</v>
      </c>
      <c r="Z30" s="17">
        <f>D30+F30+J30+L30+N30+P30</f>
        <v>33</v>
      </c>
      <c r="AA30" s="19">
        <f t="shared" si="3"/>
        <v>5.5</v>
      </c>
      <c r="AB30" s="17">
        <f>E30+G30+K30+M30+O30+Q30</f>
        <v>16</v>
      </c>
      <c r="AC30" s="19">
        <f t="shared" si="4"/>
        <v>2.6666666666666665</v>
      </c>
      <c r="AD30" s="17">
        <f t="shared" si="2"/>
        <v>17</v>
      </c>
    </row>
    <row r="31" spans="1:34" x14ac:dyDescent="0.25">
      <c r="A31" s="1">
        <v>27</v>
      </c>
      <c r="B31" s="1">
        <v>1980</v>
      </c>
      <c r="C31" s="43" t="s">
        <v>350</v>
      </c>
      <c r="D31" s="30">
        <v>3</v>
      </c>
      <c r="E31" s="30">
        <v>0</v>
      </c>
      <c r="F31" s="38">
        <v>6</v>
      </c>
      <c r="G31" s="30">
        <v>2</v>
      </c>
      <c r="H31" s="40">
        <v>7</v>
      </c>
      <c r="I31" s="35">
        <v>8</v>
      </c>
      <c r="J31" s="38">
        <v>11</v>
      </c>
      <c r="K31" s="30">
        <v>1</v>
      </c>
      <c r="L31" s="38">
        <v>6</v>
      </c>
      <c r="M31" s="30">
        <v>1</v>
      </c>
      <c r="N31" s="255"/>
      <c r="P31" s="255"/>
      <c r="R31" s="30">
        <v>1</v>
      </c>
      <c r="S31" s="30">
        <v>0</v>
      </c>
      <c r="T31" s="53"/>
      <c r="V31" s="253" t="s">
        <v>464</v>
      </c>
      <c r="W31" s="1">
        <v>6</v>
      </c>
      <c r="X31" s="1">
        <v>5</v>
      </c>
      <c r="Y31" s="1">
        <v>1</v>
      </c>
      <c r="Z31" s="1">
        <f>D31+F31+H31+J31+L31+R31</f>
        <v>34</v>
      </c>
      <c r="AA31" s="22">
        <f t="shared" si="3"/>
        <v>5.666666666666667</v>
      </c>
      <c r="AB31" s="1">
        <f>E31+G31+I31+K31+M31+S31</f>
        <v>12</v>
      </c>
      <c r="AC31" s="22">
        <f t="shared" si="4"/>
        <v>2</v>
      </c>
      <c r="AD31" s="1">
        <f t="shared" si="2"/>
        <v>22</v>
      </c>
    </row>
    <row r="32" spans="1:34" x14ac:dyDescent="0.25">
      <c r="A32" s="1">
        <v>28</v>
      </c>
      <c r="B32" s="1">
        <v>2009</v>
      </c>
      <c r="C32" s="54" t="s">
        <v>222</v>
      </c>
      <c r="D32" s="30">
        <v>9</v>
      </c>
      <c r="E32" s="30">
        <v>5</v>
      </c>
      <c r="F32" s="38">
        <v>6</v>
      </c>
      <c r="G32" s="30">
        <v>5</v>
      </c>
      <c r="H32" s="38">
        <v>4</v>
      </c>
      <c r="I32" s="30">
        <v>2</v>
      </c>
      <c r="J32" s="38">
        <v>10</v>
      </c>
      <c r="K32" s="30">
        <v>1</v>
      </c>
      <c r="L32" s="38">
        <v>9</v>
      </c>
      <c r="M32" s="30">
        <v>2</v>
      </c>
      <c r="N32" s="44" t="s">
        <v>242</v>
      </c>
      <c r="O32" s="289"/>
      <c r="P32" s="38">
        <v>9</v>
      </c>
      <c r="Q32" s="39">
        <v>5</v>
      </c>
      <c r="R32" s="35">
        <v>0</v>
      </c>
      <c r="S32" s="41">
        <v>4</v>
      </c>
      <c r="T32" s="35">
        <v>1</v>
      </c>
      <c r="U32" s="35">
        <v>6</v>
      </c>
      <c r="V32" s="18"/>
      <c r="W32" s="1">
        <v>8</v>
      </c>
      <c r="X32" s="1">
        <v>6</v>
      </c>
      <c r="Y32" s="1">
        <v>2</v>
      </c>
      <c r="Z32" s="1">
        <f>D32+F32+H32+J32+L32+P32+R32+T32</f>
        <v>48</v>
      </c>
      <c r="AA32" s="1">
        <f t="shared" si="3"/>
        <v>6</v>
      </c>
      <c r="AB32" s="1">
        <f>E32+G32+I32+K32+M32+Q32+S32+U32</f>
        <v>30</v>
      </c>
      <c r="AC32" s="22">
        <f t="shared" si="4"/>
        <v>3.75</v>
      </c>
      <c r="AD32" s="1">
        <f t="shared" si="2"/>
        <v>18</v>
      </c>
    </row>
    <row r="33" spans="1:30" x14ac:dyDescent="0.25">
      <c r="A33" s="1">
        <v>29</v>
      </c>
      <c r="B33" s="1">
        <v>2017</v>
      </c>
      <c r="C33" s="54" t="s">
        <v>210</v>
      </c>
      <c r="D33" s="30">
        <v>10</v>
      </c>
      <c r="E33" s="30">
        <v>1</v>
      </c>
      <c r="F33" s="38">
        <v>9</v>
      </c>
      <c r="G33" s="30">
        <v>8</v>
      </c>
      <c r="H33" s="38">
        <v>15</v>
      </c>
      <c r="I33" s="30">
        <v>0</v>
      </c>
      <c r="J33" s="40">
        <v>4</v>
      </c>
      <c r="K33" s="35">
        <v>5</v>
      </c>
      <c r="L33" s="38">
        <v>4</v>
      </c>
      <c r="M33" s="30">
        <v>0</v>
      </c>
      <c r="N33" s="38">
        <v>6</v>
      </c>
      <c r="O33" s="30">
        <v>3</v>
      </c>
      <c r="P33" s="38">
        <v>10</v>
      </c>
      <c r="Q33" s="39">
        <v>9</v>
      </c>
      <c r="R33" s="32" t="s">
        <v>242</v>
      </c>
      <c r="S33" s="67"/>
      <c r="T33" s="35">
        <v>12</v>
      </c>
      <c r="U33" s="35">
        <v>17</v>
      </c>
      <c r="V33" s="18"/>
      <c r="W33" s="17">
        <v>8</v>
      </c>
      <c r="X33" s="17">
        <v>6</v>
      </c>
      <c r="Y33" s="17">
        <v>2</v>
      </c>
      <c r="Z33" s="17">
        <f>D33+F33+H33+J33+L33+N33+P33+T33</f>
        <v>70</v>
      </c>
      <c r="AA33" s="19">
        <f t="shared" si="3"/>
        <v>8.75</v>
      </c>
      <c r="AB33" s="17">
        <f>E33+G33+I33+K33+M33+O33+Q33+U33</f>
        <v>43</v>
      </c>
      <c r="AC33" s="19">
        <f t="shared" si="4"/>
        <v>5.375</v>
      </c>
      <c r="AD33" s="1">
        <f t="shared" si="2"/>
        <v>27</v>
      </c>
    </row>
    <row r="34" spans="1:30" x14ac:dyDescent="0.25">
      <c r="A34" s="1">
        <v>30</v>
      </c>
      <c r="B34" s="1">
        <v>2014</v>
      </c>
      <c r="C34" s="54" t="s">
        <v>210</v>
      </c>
      <c r="D34" s="30">
        <v>3</v>
      </c>
      <c r="E34" s="30">
        <v>0</v>
      </c>
      <c r="F34" s="38">
        <v>7</v>
      </c>
      <c r="G34" s="30">
        <v>1</v>
      </c>
      <c r="H34" s="40">
        <v>5</v>
      </c>
      <c r="I34" s="35">
        <v>9</v>
      </c>
      <c r="J34" s="44" t="s">
        <v>242</v>
      </c>
      <c r="K34" s="32"/>
      <c r="L34" s="38">
        <v>7</v>
      </c>
      <c r="M34" s="30">
        <v>1</v>
      </c>
      <c r="N34" s="38">
        <v>6</v>
      </c>
      <c r="O34" s="30">
        <v>2</v>
      </c>
      <c r="P34" s="38">
        <v>3</v>
      </c>
      <c r="Q34" s="30">
        <v>0</v>
      </c>
      <c r="R34" s="38">
        <v>5</v>
      </c>
      <c r="S34" s="30">
        <v>4</v>
      </c>
      <c r="T34" s="40">
        <v>1</v>
      </c>
      <c r="U34" s="35">
        <v>7</v>
      </c>
      <c r="V34" s="18"/>
      <c r="W34" s="17">
        <v>8</v>
      </c>
      <c r="X34" s="17">
        <v>6</v>
      </c>
      <c r="Y34" s="17">
        <v>2</v>
      </c>
      <c r="Z34" s="17">
        <f>D34+F34+H34+L34+N34+P34+R34+T34</f>
        <v>37</v>
      </c>
      <c r="AA34" s="19">
        <f t="shared" si="3"/>
        <v>4.625</v>
      </c>
      <c r="AB34" s="17">
        <f>E34+G34+I34+M34+O34+Q34+S34+U34</f>
        <v>24</v>
      </c>
      <c r="AC34" s="17">
        <f t="shared" si="4"/>
        <v>3</v>
      </c>
      <c r="AD34" s="1">
        <f t="shared" si="2"/>
        <v>13</v>
      </c>
    </row>
    <row r="35" spans="1:30" x14ac:dyDescent="0.25">
      <c r="A35" s="1">
        <v>31</v>
      </c>
      <c r="B35" s="1">
        <v>2022</v>
      </c>
      <c r="C35" s="54" t="s">
        <v>39</v>
      </c>
      <c r="D35" s="30">
        <v>3</v>
      </c>
      <c r="E35" s="30">
        <v>0</v>
      </c>
      <c r="F35" s="38">
        <v>11</v>
      </c>
      <c r="G35" s="30">
        <v>3</v>
      </c>
      <c r="H35" s="40">
        <v>0</v>
      </c>
      <c r="I35" s="35">
        <v>4</v>
      </c>
      <c r="J35" s="38">
        <v>17</v>
      </c>
      <c r="K35" s="30">
        <v>0</v>
      </c>
      <c r="L35" s="38">
        <v>15</v>
      </c>
      <c r="M35" s="30">
        <v>0</v>
      </c>
      <c r="N35" s="44" t="s">
        <v>242</v>
      </c>
      <c r="O35" s="32"/>
      <c r="P35" s="38">
        <v>6</v>
      </c>
      <c r="Q35" s="30">
        <v>0</v>
      </c>
      <c r="R35" s="38">
        <v>16</v>
      </c>
      <c r="S35" s="30">
        <v>8</v>
      </c>
      <c r="T35" s="40">
        <v>5</v>
      </c>
      <c r="U35" s="35">
        <v>10</v>
      </c>
      <c r="V35" s="18"/>
      <c r="W35" s="1">
        <v>8</v>
      </c>
      <c r="X35" s="1">
        <v>6</v>
      </c>
      <c r="Y35" s="1">
        <v>2</v>
      </c>
      <c r="Z35" s="1">
        <f>D35+F35+H35+J35+L35+P35+R35+T35</f>
        <v>73</v>
      </c>
      <c r="AA35" s="22">
        <f t="shared" si="3"/>
        <v>9.125</v>
      </c>
      <c r="AB35" s="1">
        <f>E35+G35+I35+K35+M35+Q35+S35+U35</f>
        <v>25</v>
      </c>
      <c r="AC35" s="22">
        <f t="shared" si="4"/>
        <v>3.125</v>
      </c>
      <c r="AD35" s="1">
        <f t="shared" si="2"/>
        <v>48</v>
      </c>
    </row>
    <row r="36" spans="1:30" x14ac:dyDescent="0.25">
      <c r="A36" s="1">
        <v>32</v>
      </c>
      <c r="B36" s="1">
        <v>2012</v>
      </c>
      <c r="C36" s="66" t="s">
        <v>182</v>
      </c>
      <c r="D36" s="30">
        <v>4</v>
      </c>
      <c r="E36" s="30">
        <v>3</v>
      </c>
      <c r="F36" s="40">
        <v>2</v>
      </c>
      <c r="G36" s="35">
        <v>3</v>
      </c>
      <c r="H36" s="38">
        <v>7</v>
      </c>
      <c r="I36" s="30">
        <v>2</v>
      </c>
      <c r="J36" s="38">
        <v>9</v>
      </c>
      <c r="K36" s="30">
        <v>3</v>
      </c>
      <c r="L36" s="38">
        <v>9</v>
      </c>
      <c r="M36" s="30">
        <v>3</v>
      </c>
      <c r="N36" s="38">
        <v>6</v>
      </c>
      <c r="O36" s="30">
        <v>3</v>
      </c>
      <c r="P36" s="38">
        <v>6</v>
      </c>
      <c r="Q36" s="30">
        <v>5</v>
      </c>
      <c r="R36" s="40">
        <v>4</v>
      </c>
      <c r="S36" s="35">
        <v>5</v>
      </c>
      <c r="T36" s="255"/>
      <c r="V36" s="17"/>
      <c r="W36" s="17">
        <v>8</v>
      </c>
      <c r="X36" s="17">
        <v>6</v>
      </c>
      <c r="Y36" s="17">
        <v>2</v>
      </c>
      <c r="Z36" s="17">
        <f>D36+F36+H36+J36+L36+N36+P36+R36</f>
        <v>47</v>
      </c>
      <c r="AA36" s="19">
        <f t="shared" si="3"/>
        <v>5.875</v>
      </c>
      <c r="AB36" s="17">
        <f>E36+G36+I36+K36+M36+O36+Q36+S36</f>
        <v>27</v>
      </c>
      <c r="AC36" s="19">
        <f t="shared" si="4"/>
        <v>3.375</v>
      </c>
      <c r="AD36" s="1">
        <f t="shared" si="2"/>
        <v>20</v>
      </c>
    </row>
    <row r="37" spans="1:30" x14ac:dyDescent="0.25">
      <c r="A37" s="1">
        <v>33</v>
      </c>
      <c r="B37" s="1">
        <v>2019</v>
      </c>
      <c r="C37" s="54" t="s">
        <v>110</v>
      </c>
      <c r="D37" s="30">
        <v>6</v>
      </c>
      <c r="E37" s="30">
        <v>0</v>
      </c>
      <c r="F37" s="38">
        <v>10</v>
      </c>
      <c r="G37" s="30">
        <v>0</v>
      </c>
      <c r="H37" s="38">
        <v>2</v>
      </c>
      <c r="I37" s="30">
        <v>1</v>
      </c>
      <c r="J37" s="44" t="s">
        <v>242</v>
      </c>
      <c r="K37" s="32"/>
      <c r="L37" s="40">
        <v>4</v>
      </c>
      <c r="M37" s="35">
        <v>7</v>
      </c>
      <c r="N37" s="38">
        <v>7</v>
      </c>
      <c r="O37" s="30">
        <v>2</v>
      </c>
      <c r="P37" s="38">
        <v>1</v>
      </c>
      <c r="Q37" s="30">
        <v>0</v>
      </c>
      <c r="R37" s="38">
        <v>4</v>
      </c>
      <c r="S37" s="30">
        <v>3</v>
      </c>
      <c r="T37" s="40">
        <v>0</v>
      </c>
      <c r="U37" s="35">
        <v>1</v>
      </c>
      <c r="V37" s="18"/>
      <c r="W37" s="1">
        <v>8</v>
      </c>
      <c r="X37" s="1">
        <v>6</v>
      </c>
      <c r="Y37" s="1">
        <v>2</v>
      </c>
      <c r="Z37" s="1">
        <f>D37+F37+H37+L37+N37+P37+R37+T37</f>
        <v>34</v>
      </c>
      <c r="AA37" s="22">
        <f t="shared" si="3"/>
        <v>4.25</v>
      </c>
      <c r="AB37" s="1">
        <f>E37+G37+I37+M37+O37+Q37+S37+U37</f>
        <v>14</v>
      </c>
      <c r="AC37" s="22">
        <f t="shared" si="4"/>
        <v>1.75</v>
      </c>
      <c r="AD37" s="1">
        <f t="shared" si="2"/>
        <v>20</v>
      </c>
    </row>
    <row r="38" spans="1:30" x14ac:dyDescent="0.25">
      <c r="A38" s="1">
        <v>34</v>
      </c>
      <c r="B38" s="1">
        <v>2025</v>
      </c>
      <c r="C38" s="194" t="s">
        <v>17</v>
      </c>
      <c r="D38" s="30">
        <v>15</v>
      </c>
      <c r="E38" s="30">
        <v>0</v>
      </c>
      <c r="F38" s="38">
        <v>9</v>
      </c>
      <c r="G38" s="30">
        <v>3</v>
      </c>
      <c r="H38" s="38">
        <v>4</v>
      </c>
      <c r="I38" s="30">
        <v>3</v>
      </c>
      <c r="J38" s="40">
        <v>9</v>
      </c>
      <c r="K38" s="35">
        <v>10</v>
      </c>
      <c r="L38" s="38">
        <v>13</v>
      </c>
      <c r="M38" s="30">
        <v>12</v>
      </c>
      <c r="N38" s="44" t="s">
        <v>242</v>
      </c>
      <c r="O38" s="32"/>
      <c r="P38" s="38">
        <v>3</v>
      </c>
      <c r="Q38" s="30">
        <v>1</v>
      </c>
      <c r="R38" s="38">
        <v>3</v>
      </c>
      <c r="S38" s="30">
        <v>0</v>
      </c>
      <c r="T38" s="40">
        <v>2</v>
      </c>
      <c r="U38" s="35">
        <v>12</v>
      </c>
      <c r="W38" s="5">
        <v>8</v>
      </c>
      <c r="X38" s="5">
        <v>6</v>
      </c>
      <c r="Y38" s="5">
        <v>2</v>
      </c>
      <c r="Z38" s="5">
        <f>D38+F38+H38+J38+L38+P38+R38+T38</f>
        <v>58</v>
      </c>
      <c r="AA38" s="196">
        <f t="shared" si="3"/>
        <v>7.25</v>
      </c>
      <c r="AB38" s="5">
        <f>E38+G38+I38+K38+M38+Q38+S38+U38</f>
        <v>41</v>
      </c>
      <c r="AC38" s="196">
        <f t="shared" si="4"/>
        <v>5.125</v>
      </c>
      <c r="AD38" s="5">
        <f t="shared" si="2"/>
        <v>17</v>
      </c>
    </row>
    <row r="39" spans="1:30" x14ac:dyDescent="0.25">
      <c r="A39" s="1">
        <v>35</v>
      </c>
      <c r="B39" s="1">
        <v>2004</v>
      </c>
      <c r="C39" s="66" t="s">
        <v>106</v>
      </c>
      <c r="D39" s="30">
        <v>5</v>
      </c>
      <c r="E39" s="30">
        <v>0</v>
      </c>
      <c r="F39" s="40">
        <v>1</v>
      </c>
      <c r="G39" s="35">
        <v>2</v>
      </c>
      <c r="H39" s="38">
        <v>8</v>
      </c>
      <c r="I39" s="30">
        <v>2</v>
      </c>
      <c r="J39" s="38">
        <v>5</v>
      </c>
      <c r="K39" s="30">
        <v>2</v>
      </c>
      <c r="L39" s="44" t="s">
        <v>243</v>
      </c>
      <c r="M39" s="289"/>
      <c r="N39" s="38">
        <v>5</v>
      </c>
      <c r="O39" s="30">
        <v>1</v>
      </c>
      <c r="P39" s="38">
        <v>11</v>
      </c>
      <c r="Q39" s="30">
        <v>6</v>
      </c>
      <c r="R39" s="40">
        <v>3</v>
      </c>
      <c r="S39" s="35">
        <v>4</v>
      </c>
      <c r="W39" s="17">
        <v>7</v>
      </c>
      <c r="X39" s="17">
        <v>5</v>
      </c>
      <c r="Y39" s="17">
        <v>2</v>
      </c>
      <c r="Z39" s="17">
        <f>D39+F39+H39+J39+N39+P39+R39</f>
        <v>38</v>
      </c>
      <c r="AA39" s="19">
        <f t="shared" si="3"/>
        <v>5.4285714285714288</v>
      </c>
      <c r="AB39" s="17">
        <f>E39+G39+I39+K39+O39+Q39+S39</f>
        <v>17</v>
      </c>
      <c r="AC39" s="19">
        <f t="shared" si="4"/>
        <v>2.4285714285714284</v>
      </c>
      <c r="AD39" s="1">
        <f t="shared" si="2"/>
        <v>21</v>
      </c>
    </row>
    <row r="40" spans="1:30" x14ac:dyDescent="0.25">
      <c r="A40" s="1">
        <v>36</v>
      </c>
      <c r="B40" s="1">
        <v>2005</v>
      </c>
      <c r="C40" s="54" t="s">
        <v>108</v>
      </c>
      <c r="D40" s="30">
        <v>10</v>
      </c>
      <c r="E40" s="30">
        <v>0</v>
      </c>
      <c r="F40" s="38">
        <v>9</v>
      </c>
      <c r="G40" s="30">
        <v>4</v>
      </c>
      <c r="H40" s="38">
        <v>5</v>
      </c>
      <c r="I40" s="30">
        <v>0</v>
      </c>
      <c r="J40" s="44" t="s">
        <v>243</v>
      </c>
      <c r="K40" s="289"/>
      <c r="L40" s="38">
        <v>5</v>
      </c>
      <c r="M40" s="30">
        <v>4</v>
      </c>
      <c r="N40" s="40">
        <v>9</v>
      </c>
      <c r="O40" s="35">
        <v>12</v>
      </c>
      <c r="P40" s="38">
        <v>10</v>
      </c>
      <c r="Q40" s="30">
        <v>7</v>
      </c>
      <c r="R40" s="40">
        <v>4</v>
      </c>
      <c r="S40" s="35">
        <v>8</v>
      </c>
      <c r="W40" s="17">
        <v>7</v>
      </c>
      <c r="X40" s="17">
        <v>5</v>
      </c>
      <c r="Y40" s="17">
        <v>2</v>
      </c>
      <c r="Z40" s="17">
        <f>D40+F40+H40+L40+N40+P40+R40</f>
        <v>52</v>
      </c>
      <c r="AA40" s="19">
        <f t="shared" si="3"/>
        <v>7.4285714285714288</v>
      </c>
      <c r="AB40" s="17">
        <f>E40+G40+I40+M40+O40+Q40+S40</f>
        <v>35</v>
      </c>
      <c r="AC40" s="19">
        <f t="shared" si="4"/>
        <v>5</v>
      </c>
      <c r="AD40" s="1">
        <f t="shared" si="2"/>
        <v>17</v>
      </c>
    </row>
    <row r="41" spans="1:30" x14ac:dyDescent="0.25">
      <c r="A41" s="1">
        <v>37</v>
      </c>
      <c r="B41" s="1">
        <v>2017</v>
      </c>
      <c r="C41" s="54" t="s">
        <v>176</v>
      </c>
      <c r="D41" s="30">
        <v>4</v>
      </c>
      <c r="E41" s="30">
        <v>1</v>
      </c>
      <c r="F41" s="38">
        <v>11</v>
      </c>
      <c r="G41" s="30">
        <v>4</v>
      </c>
      <c r="H41" s="38">
        <v>3</v>
      </c>
      <c r="I41" s="30">
        <v>2</v>
      </c>
      <c r="J41" s="38">
        <v>5</v>
      </c>
      <c r="K41" s="30">
        <v>4</v>
      </c>
      <c r="L41" s="38">
        <v>13</v>
      </c>
      <c r="M41" s="30">
        <v>3</v>
      </c>
      <c r="N41" s="44" t="s">
        <v>242</v>
      </c>
      <c r="O41" s="32"/>
      <c r="P41" s="40">
        <v>9</v>
      </c>
      <c r="Q41" s="35">
        <v>10</v>
      </c>
      <c r="R41" s="40">
        <v>1</v>
      </c>
      <c r="S41" s="35">
        <v>5</v>
      </c>
      <c r="W41" s="17">
        <v>7</v>
      </c>
      <c r="X41" s="17">
        <v>5</v>
      </c>
      <c r="Y41" s="17">
        <v>2</v>
      </c>
      <c r="Z41" s="17">
        <f>D41+F41+H41+J41+L41+P41+R41</f>
        <v>46</v>
      </c>
      <c r="AA41" s="19">
        <f t="shared" si="3"/>
        <v>6.5714285714285712</v>
      </c>
      <c r="AB41" s="17">
        <f>E41+G41+I41+K41+M41+Q41+S41</f>
        <v>29</v>
      </c>
      <c r="AC41" s="19">
        <f t="shared" si="4"/>
        <v>4.1428571428571432</v>
      </c>
      <c r="AD41" s="1">
        <f t="shared" si="2"/>
        <v>17</v>
      </c>
    </row>
    <row r="42" spans="1:30" x14ac:dyDescent="0.25">
      <c r="A42" s="1">
        <v>38</v>
      </c>
      <c r="B42" s="1">
        <v>2018</v>
      </c>
      <c r="C42" s="54" t="s">
        <v>43</v>
      </c>
      <c r="D42" s="60">
        <v>0</v>
      </c>
      <c r="E42" s="60">
        <v>0</v>
      </c>
      <c r="F42" s="38">
        <v>5</v>
      </c>
      <c r="G42" s="30">
        <v>1</v>
      </c>
      <c r="H42" s="38">
        <v>10</v>
      </c>
      <c r="I42" s="30">
        <v>5</v>
      </c>
      <c r="J42" s="44" t="s">
        <v>242</v>
      </c>
      <c r="K42" s="32"/>
      <c r="L42" s="203">
        <v>0</v>
      </c>
      <c r="M42" s="60">
        <v>0</v>
      </c>
      <c r="N42" s="38">
        <v>17</v>
      </c>
      <c r="O42" s="30">
        <v>0</v>
      </c>
      <c r="P42" s="40">
        <v>1</v>
      </c>
      <c r="Q42" s="41">
        <v>3</v>
      </c>
      <c r="R42" s="32" t="s">
        <v>242</v>
      </c>
      <c r="S42" s="32"/>
      <c r="T42" s="35">
        <v>1</v>
      </c>
      <c r="U42" s="35">
        <v>5</v>
      </c>
      <c r="V42" s="31"/>
      <c r="W42" s="17">
        <v>7</v>
      </c>
      <c r="X42" s="17">
        <v>5</v>
      </c>
      <c r="Y42" s="17">
        <v>2</v>
      </c>
      <c r="Z42" s="17">
        <f>D42+F42+H42+L42+N42+P42+T42</f>
        <v>34</v>
      </c>
      <c r="AA42" s="19">
        <f t="shared" si="3"/>
        <v>4.8571428571428568</v>
      </c>
      <c r="AB42" s="17">
        <f>E42+G42+I42+M42+O42+Q42+U42</f>
        <v>14</v>
      </c>
      <c r="AC42" s="17">
        <f t="shared" si="4"/>
        <v>2</v>
      </c>
      <c r="AD42" s="1">
        <f t="shared" si="2"/>
        <v>20</v>
      </c>
    </row>
    <row r="43" spans="1:30" x14ac:dyDescent="0.25">
      <c r="A43" s="1">
        <v>39</v>
      </c>
      <c r="B43" s="1">
        <v>2010</v>
      </c>
      <c r="C43" s="54" t="s">
        <v>43</v>
      </c>
      <c r="D43" s="30">
        <v>10</v>
      </c>
      <c r="E43" s="30">
        <v>3</v>
      </c>
      <c r="F43" s="38">
        <v>12</v>
      </c>
      <c r="G43" s="30">
        <v>3</v>
      </c>
      <c r="H43" s="44" t="s">
        <v>242</v>
      </c>
      <c r="I43" s="32"/>
      <c r="J43" s="38">
        <v>7</v>
      </c>
      <c r="K43" s="30">
        <v>2</v>
      </c>
      <c r="L43" s="40">
        <v>1</v>
      </c>
      <c r="M43" s="35">
        <v>2</v>
      </c>
      <c r="N43" s="38">
        <v>7</v>
      </c>
      <c r="O43" s="39">
        <v>3</v>
      </c>
      <c r="P43" s="30">
        <v>4</v>
      </c>
      <c r="Q43" s="30">
        <v>2</v>
      </c>
      <c r="R43" s="40">
        <v>1</v>
      </c>
      <c r="S43" s="35">
        <v>11</v>
      </c>
      <c r="W43" s="17">
        <v>7</v>
      </c>
      <c r="X43" s="17">
        <v>5</v>
      </c>
      <c r="Y43" s="17">
        <v>2</v>
      </c>
      <c r="Z43" s="17">
        <f>D43+F43+J43+L43+N43+P43+R43</f>
        <v>42</v>
      </c>
      <c r="AA43" s="17">
        <f t="shared" si="3"/>
        <v>6</v>
      </c>
      <c r="AB43" s="17">
        <f>E43+G43+K43+M43+O43+Q43+S43</f>
        <v>26</v>
      </c>
      <c r="AC43" s="19">
        <f t="shared" si="4"/>
        <v>3.7142857142857144</v>
      </c>
      <c r="AD43" s="1">
        <f t="shared" si="2"/>
        <v>16</v>
      </c>
    </row>
    <row r="44" spans="1:30" x14ac:dyDescent="0.25">
      <c r="A44" s="1">
        <v>40</v>
      </c>
      <c r="B44" s="1">
        <v>1992</v>
      </c>
      <c r="C44" t="s">
        <v>103</v>
      </c>
      <c r="D44" s="155">
        <v>5</v>
      </c>
      <c r="E44" s="155">
        <v>4</v>
      </c>
      <c r="F44" s="156">
        <v>10</v>
      </c>
      <c r="G44" s="30">
        <v>2</v>
      </c>
      <c r="H44" s="38">
        <v>5</v>
      </c>
      <c r="I44" s="30">
        <v>4</v>
      </c>
      <c r="J44" s="141">
        <v>0</v>
      </c>
      <c r="K44" s="140">
        <v>9</v>
      </c>
      <c r="L44" s="38">
        <v>4</v>
      </c>
      <c r="M44" s="30">
        <v>2</v>
      </c>
      <c r="N44" s="38">
        <v>6</v>
      </c>
      <c r="O44" s="30">
        <v>1</v>
      </c>
      <c r="P44" s="141">
        <v>5</v>
      </c>
      <c r="Q44" s="140">
        <v>6</v>
      </c>
      <c r="R44" s="255"/>
      <c r="W44" s="1">
        <v>7</v>
      </c>
      <c r="X44" s="1">
        <v>5</v>
      </c>
      <c r="Y44" s="1">
        <v>2</v>
      </c>
      <c r="Z44" s="1">
        <f>D44+F44+H44+J44+L44+N44+P44</f>
        <v>35</v>
      </c>
      <c r="AA44" s="22">
        <f t="shared" si="3"/>
        <v>5</v>
      </c>
      <c r="AB44" s="1">
        <f>E44+G44+I44+K44+M44+O44+Q44</f>
        <v>28</v>
      </c>
      <c r="AC44" s="22">
        <f t="shared" si="4"/>
        <v>4</v>
      </c>
      <c r="AD44" s="1">
        <f t="shared" si="2"/>
        <v>7</v>
      </c>
    </row>
    <row r="45" spans="1:30" x14ac:dyDescent="0.25">
      <c r="A45" s="1">
        <v>41</v>
      </c>
      <c r="B45" s="1">
        <v>2014</v>
      </c>
      <c r="C45" s="54" t="s">
        <v>222</v>
      </c>
      <c r="D45" s="30">
        <v>13</v>
      </c>
      <c r="E45" s="30">
        <v>5</v>
      </c>
      <c r="F45" s="40">
        <v>2</v>
      </c>
      <c r="G45" s="35">
        <v>7</v>
      </c>
      <c r="H45" s="38">
        <v>8</v>
      </c>
      <c r="I45" s="30">
        <v>2</v>
      </c>
      <c r="J45" s="38">
        <v>8</v>
      </c>
      <c r="K45" s="30">
        <v>2</v>
      </c>
      <c r="L45" s="38">
        <v>7</v>
      </c>
      <c r="M45" s="30">
        <v>3</v>
      </c>
      <c r="N45" s="38">
        <v>4</v>
      </c>
      <c r="O45" s="30">
        <v>3</v>
      </c>
      <c r="P45" s="32" t="s">
        <v>242</v>
      </c>
      <c r="Q45" s="32"/>
      <c r="R45" s="40">
        <v>4</v>
      </c>
      <c r="S45" s="35">
        <v>5</v>
      </c>
      <c r="W45" s="17">
        <v>7</v>
      </c>
      <c r="X45" s="17">
        <v>5</v>
      </c>
      <c r="Y45" s="17">
        <v>2</v>
      </c>
      <c r="Z45" s="17">
        <f>D45+F45+H45+J45+L45+N45+R45</f>
        <v>46</v>
      </c>
      <c r="AA45" s="19">
        <f t="shared" si="3"/>
        <v>6.5714285714285712</v>
      </c>
      <c r="AB45" s="17">
        <f>E45+G45+I45+K45+M45+O45+S45</f>
        <v>27</v>
      </c>
      <c r="AC45" s="19">
        <f t="shared" si="4"/>
        <v>3.8571428571428572</v>
      </c>
      <c r="AD45" s="1">
        <f t="shared" si="2"/>
        <v>19</v>
      </c>
    </row>
    <row r="46" spans="1:30" x14ac:dyDescent="0.25">
      <c r="A46" s="1">
        <v>42</v>
      </c>
      <c r="B46" s="1">
        <v>2011</v>
      </c>
      <c r="C46" s="54" t="s">
        <v>104</v>
      </c>
      <c r="D46" s="35">
        <v>5</v>
      </c>
      <c r="E46" s="35">
        <v>7</v>
      </c>
      <c r="F46" s="38">
        <v>12</v>
      </c>
      <c r="G46" s="30">
        <v>1</v>
      </c>
      <c r="H46" s="38">
        <v>17</v>
      </c>
      <c r="I46" s="30">
        <v>9</v>
      </c>
      <c r="J46" s="38">
        <v>9</v>
      </c>
      <c r="K46" s="30">
        <v>0</v>
      </c>
      <c r="L46" s="38">
        <v>4</v>
      </c>
      <c r="M46" s="30">
        <v>2</v>
      </c>
      <c r="N46" s="38">
        <v>3</v>
      </c>
      <c r="O46" s="30">
        <v>0</v>
      </c>
      <c r="P46" s="44" t="s">
        <v>242</v>
      </c>
      <c r="Q46" s="67"/>
      <c r="R46" s="35">
        <v>5</v>
      </c>
      <c r="S46" s="35">
        <v>6</v>
      </c>
      <c r="W46" s="17">
        <v>7</v>
      </c>
      <c r="X46" s="17">
        <v>5</v>
      </c>
      <c r="Y46" s="17">
        <v>2</v>
      </c>
      <c r="Z46" s="17">
        <f>D46+F46+H46+J46+L46+N46+R46</f>
        <v>55</v>
      </c>
      <c r="AA46" s="19">
        <f t="shared" si="3"/>
        <v>7.8571428571428568</v>
      </c>
      <c r="AB46" s="17">
        <f>E46+G46+I46+K46+M46+O46+S46</f>
        <v>25</v>
      </c>
      <c r="AC46" s="19">
        <f t="shared" si="4"/>
        <v>3.5714285714285716</v>
      </c>
      <c r="AD46" s="1">
        <f t="shared" si="2"/>
        <v>30</v>
      </c>
    </row>
    <row r="47" spans="1:30" x14ac:dyDescent="0.25">
      <c r="A47" s="1">
        <v>43</v>
      </c>
      <c r="B47" s="1">
        <v>2015</v>
      </c>
      <c r="C47" s="54" t="s">
        <v>210</v>
      </c>
      <c r="D47" s="30">
        <v>5</v>
      </c>
      <c r="E47" s="30">
        <v>2</v>
      </c>
      <c r="F47" s="38">
        <v>6</v>
      </c>
      <c r="G47" s="30">
        <v>0</v>
      </c>
      <c r="H47" s="38">
        <v>7</v>
      </c>
      <c r="I47" s="30">
        <v>0</v>
      </c>
      <c r="J47" s="44" t="s">
        <v>242</v>
      </c>
      <c r="K47" s="32"/>
      <c r="L47" s="40">
        <v>2</v>
      </c>
      <c r="M47" s="35">
        <v>7</v>
      </c>
      <c r="N47" s="38">
        <v>10</v>
      </c>
      <c r="O47" s="30">
        <v>7</v>
      </c>
      <c r="P47" s="38">
        <v>6</v>
      </c>
      <c r="Q47" s="30">
        <v>0</v>
      </c>
      <c r="R47" s="35">
        <v>0</v>
      </c>
      <c r="S47" s="35">
        <v>4</v>
      </c>
      <c r="W47" s="17">
        <v>7</v>
      </c>
      <c r="X47" s="17">
        <v>5</v>
      </c>
      <c r="Y47" s="17">
        <v>2</v>
      </c>
      <c r="Z47" s="17">
        <f>D47+F47+H47+L47+N47+P47+R47</f>
        <v>36</v>
      </c>
      <c r="AA47" s="19">
        <f t="shared" si="3"/>
        <v>5.1428571428571432</v>
      </c>
      <c r="AB47" s="17">
        <f>E47+G47+I47+M47+O47+Q47+S47</f>
        <v>20</v>
      </c>
      <c r="AC47" s="19">
        <f t="shared" si="4"/>
        <v>2.8571428571428572</v>
      </c>
      <c r="AD47" s="1">
        <f t="shared" si="2"/>
        <v>16</v>
      </c>
    </row>
    <row r="48" spans="1:30" x14ac:dyDescent="0.25">
      <c r="A48" s="1">
        <v>44</v>
      </c>
      <c r="B48" s="1">
        <v>2012</v>
      </c>
      <c r="C48" s="66" t="s">
        <v>439</v>
      </c>
      <c r="D48" s="30">
        <v>9</v>
      </c>
      <c r="E48" s="30">
        <v>8</v>
      </c>
      <c r="F48" s="38">
        <v>3</v>
      </c>
      <c r="G48" s="30">
        <v>2</v>
      </c>
      <c r="H48" s="38">
        <v>18</v>
      </c>
      <c r="I48" s="30">
        <v>0</v>
      </c>
      <c r="J48" s="38">
        <v>12</v>
      </c>
      <c r="K48" s="30">
        <v>6</v>
      </c>
      <c r="L48" s="40">
        <v>1</v>
      </c>
      <c r="M48" s="35">
        <v>10</v>
      </c>
      <c r="N48" s="38">
        <v>3</v>
      </c>
      <c r="O48" s="39">
        <v>2</v>
      </c>
      <c r="P48" s="35">
        <v>5</v>
      </c>
      <c r="Q48" s="35">
        <v>6</v>
      </c>
      <c r="R48" s="201"/>
      <c r="S48" s="18"/>
      <c r="W48" s="17">
        <v>6</v>
      </c>
      <c r="X48" s="17">
        <v>5</v>
      </c>
      <c r="Y48" s="17">
        <v>2</v>
      </c>
      <c r="Z48" s="17">
        <f>D48+F48+H48+J48+L48+N48+P48</f>
        <v>51</v>
      </c>
      <c r="AA48" s="19">
        <f t="shared" si="3"/>
        <v>8.5</v>
      </c>
      <c r="AB48" s="17">
        <f>E48+G48+I48+K48+M48+O48+Q48</f>
        <v>34</v>
      </c>
      <c r="AC48" s="19">
        <f t="shared" si="4"/>
        <v>5.666666666666667</v>
      </c>
      <c r="AD48" s="1">
        <f t="shared" si="2"/>
        <v>17</v>
      </c>
    </row>
    <row r="49" spans="1:30" x14ac:dyDescent="0.25">
      <c r="A49" s="1">
        <v>45</v>
      </c>
      <c r="B49" s="17">
        <v>2024</v>
      </c>
      <c r="C49" s="54" t="s">
        <v>39</v>
      </c>
      <c r="D49" s="30">
        <v>3</v>
      </c>
      <c r="E49" s="30">
        <v>0</v>
      </c>
      <c r="F49" s="40">
        <v>3</v>
      </c>
      <c r="G49" s="35">
        <v>8</v>
      </c>
      <c r="H49" s="38">
        <v>13</v>
      </c>
      <c r="I49" s="30">
        <v>6</v>
      </c>
      <c r="J49" s="38">
        <v>5</v>
      </c>
      <c r="K49" s="30">
        <v>2</v>
      </c>
      <c r="L49" s="290"/>
      <c r="M49" s="6"/>
      <c r="N49" s="38">
        <v>5</v>
      </c>
      <c r="O49" s="30">
        <v>4</v>
      </c>
      <c r="P49" s="38">
        <v>4</v>
      </c>
      <c r="Q49" s="30">
        <v>2</v>
      </c>
      <c r="R49" s="44" t="s">
        <v>242</v>
      </c>
      <c r="S49" s="32"/>
      <c r="T49" s="35">
        <v>5</v>
      </c>
      <c r="U49" s="35">
        <v>7</v>
      </c>
      <c r="V49" s="31"/>
      <c r="W49" s="1">
        <v>7</v>
      </c>
      <c r="X49" s="1">
        <v>5</v>
      </c>
      <c r="Y49" s="1">
        <v>2</v>
      </c>
      <c r="Z49" s="1">
        <f>D49+F49+H49+J49+N49+P49+T49</f>
        <v>38</v>
      </c>
      <c r="AA49" s="22">
        <f t="shared" si="3"/>
        <v>5.4285714285714288</v>
      </c>
      <c r="AB49" s="1">
        <f>E49+G49+I49+K49+O49+Q49+U49</f>
        <v>29</v>
      </c>
      <c r="AC49" s="22">
        <f t="shared" si="4"/>
        <v>4.1428571428571432</v>
      </c>
      <c r="AD49" s="1">
        <f t="shared" si="2"/>
        <v>9</v>
      </c>
    </row>
    <row r="50" spans="1:30" x14ac:dyDescent="0.25">
      <c r="A50" s="1">
        <v>46</v>
      </c>
      <c r="B50" s="1">
        <v>2018</v>
      </c>
      <c r="C50" s="54" t="s">
        <v>40</v>
      </c>
      <c r="D50" s="35">
        <v>2</v>
      </c>
      <c r="E50" s="35">
        <v>4</v>
      </c>
      <c r="F50" s="38">
        <v>5</v>
      </c>
      <c r="G50" s="30">
        <v>4</v>
      </c>
      <c r="H50" s="38">
        <v>4</v>
      </c>
      <c r="I50" s="30">
        <v>1</v>
      </c>
      <c r="J50" s="38">
        <v>13</v>
      </c>
      <c r="K50" s="30">
        <v>3</v>
      </c>
      <c r="L50" s="38">
        <v>6</v>
      </c>
      <c r="M50" s="30">
        <v>5</v>
      </c>
      <c r="N50" s="38">
        <v>10</v>
      </c>
      <c r="O50" s="30">
        <v>8</v>
      </c>
      <c r="P50" s="32" t="s">
        <v>242</v>
      </c>
      <c r="Q50" s="32"/>
      <c r="R50" s="40">
        <v>0</v>
      </c>
      <c r="S50" s="35">
        <v>2</v>
      </c>
      <c r="W50" s="17">
        <v>7</v>
      </c>
      <c r="X50" s="17">
        <v>5</v>
      </c>
      <c r="Y50" s="17">
        <v>2</v>
      </c>
      <c r="Z50" s="17">
        <f>D50+F50+H50+J50+L50+N50+R50</f>
        <v>40</v>
      </c>
      <c r="AA50" s="19">
        <f t="shared" si="3"/>
        <v>5.7142857142857144</v>
      </c>
      <c r="AB50" s="17">
        <f>E50+G50+I50+K50+M50+O50+S50</f>
        <v>27</v>
      </c>
      <c r="AC50" s="19">
        <f t="shared" si="4"/>
        <v>3.8571428571428572</v>
      </c>
      <c r="AD50" s="1">
        <f t="shared" si="2"/>
        <v>13</v>
      </c>
    </row>
    <row r="51" spans="1:30" x14ac:dyDescent="0.25">
      <c r="A51" s="1">
        <v>47</v>
      </c>
      <c r="B51" s="1">
        <v>2016</v>
      </c>
      <c r="C51" s="54" t="s">
        <v>40</v>
      </c>
      <c r="D51" s="30">
        <v>1</v>
      </c>
      <c r="E51" s="30">
        <v>0</v>
      </c>
      <c r="F51" s="38">
        <v>8</v>
      </c>
      <c r="G51" s="30">
        <v>5</v>
      </c>
      <c r="H51" s="38">
        <v>10</v>
      </c>
      <c r="I51" s="30">
        <v>0</v>
      </c>
      <c r="J51" s="38">
        <v>13</v>
      </c>
      <c r="K51" s="30">
        <v>3</v>
      </c>
      <c r="L51" s="40">
        <v>2</v>
      </c>
      <c r="M51" s="35">
        <v>4</v>
      </c>
      <c r="N51" s="38">
        <v>2</v>
      </c>
      <c r="O51" s="30">
        <v>1</v>
      </c>
      <c r="P51" s="44" t="s">
        <v>242</v>
      </c>
      <c r="Q51" s="67"/>
      <c r="R51" s="35">
        <v>2</v>
      </c>
      <c r="S51" s="35">
        <v>4</v>
      </c>
      <c r="W51" s="1">
        <v>7</v>
      </c>
      <c r="X51" s="1">
        <v>5</v>
      </c>
      <c r="Y51" s="1">
        <v>2</v>
      </c>
      <c r="Z51" s="1">
        <f>D51+F51+H51+J51+L51+N51+R51</f>
        <v>38</v>
      </c>
      <c r="AA51" s="22">
        <f t="shared" si="3"/>
        <v>5.4285714285714288</v>
      </c>
      <c r="AB51" s="1">
        <f>E51+G51+I51+K51+M51+O51+S51</f>
        <v>17</v>
      </c>
      <c r="AC51" s="22">
        <f t="shared" si="4"/>
        <v>2.4285714285714284</v>
      </c>
      <c r="AD51" s="1">
        <f t="shared" si="2"/>
        <v>21</v>
      </c>
    </row>
    <row r="52" spans="1:30" x14ac:dyDescent="0.25">
      <c r="A52" s="1">
        <v>48</v>
      </c>
      <c r="B52" s="1">
        <v>2013</v>
      </c>
      <c r="C52" s="54" t="s">
        <v>181</v>
      </c>
      <c r="D52" s="35">
        <v>1</v>
      </c>
      <c r="E52" s="35">
        <v>2</v>
      </c>
      <c r="F52" s="38">
        <v>4</v>
      </c>
      <c r="G52" s="30">
        <v>2</v>
      </c>
      <c r="H52" s="38">
        <v>11</v>
      </c>
      <c r="I52" s="30">
        <v>7</v>
      </c>
      <c r="J52" s="44" t="s">
        <v>242</v>
      </c>
      <c r="K52" s="32"/>
      <c r="L52" s="38">
        <v>4</v>
      </c>
      <c r="M52" s="30">
        <v>3</v>
      </c>
      <c r="N52" s="38">
        <v>10</v>
      </c>
      <c r="O52" s="30">
        <v>3</v>
      </c>
      <c r="P52" s="38">
        <v>4</v>
      </c>
      <c r="Q52" s="30">
        <v>3</v>
      </c>
      <c r="R52" s="40">
        <v>2</v>
      </c>
      <c r="S52" s="35">
        <v>3</v>
      </c>
      <c r="W52" s="17">
        <v>7</v>
      </c>
      <c r="X52" s="17">
        <v>5</v>
      </c>
      <c r="Y52" s="17">
        <v>2</v>
      </c>
      <c r="Z52" s="17">
        <f>D52+F52+H52+L52+N52+P52+R52</f>
        <v>36</v>
      </c>
      <c r="AA52" s="19">
        <f t="shared" si="3"/>
        <v>5.1428571428571432</v>
      </c>
      <c r="AB52" s="17">
        <f>E52+G52+I52+M52+O52+Q52+S52</f>
        <v>23</v>
      </c>
      <c r="AC52" s="19">
        <f t="shared" si="4"/>
        <v>3.2857142857142856</v>
      </c>
      <c r="AD52" s="1">
        <f t="shared" si="2"/>
        <v>13</v>
      </c>
    </row>
    <row r="53" spans="1:30" x14ac:dyDescent="0.25">
      <c r="A53" s="1">
        <v>49</v>
      </c>
      <c r="B53" s="1">
        <v>2010</v>
      </c>
      <c r="C53" s="54" t="s">
        <v>181</v>
      </c>
      <c r="D53" s="30">
        <v>7</v>
      </c>
      <c r="E53" s="30">
        <v>6</v>
      </c>
      <c r="F53" s="38">
        <v>8</v>
      </c>
      <c r="G53" s="30">
        <v>7</v>
      </c>
      <c r="H53" s="38">
        <v>14</v>
      </c>
      <c r="I53" s="30">
        <v>13</v>
      </c>
      <c r="J53" s="40">
        <v>1</v>
      </c>
      <c r="K53" s="35">
        <v>9</v>
      </c>
      <c r="L53" s="38">
        <v>3</v>
      </c>
      <c r="M53" s="30">
        <v>2</v>
      </c>
      <c r="N53" s="38">
        <v>4</v>
      </c>
      <c r="O53" s="30">
        <v>0</v>
      </c>
      <c r="P53" s="40">
        <v>2</v>
      </c>
      <c r="Q53" s="35">
        <v>4</v>
      </c>
      <c r="S53" s="18"/>
      <c r="W53" s="17">
        <v>7</v>
      </c>
      <c r="X53" s="17">
        <v>5</v>
      </c>
      <c r="Y53" s="17">
        <v>2</v>
      </c>
      <c r="Z53" s="17">
        <f>D53+F53+H53+J53+L53+N53+P53</f>
        <v>39</v>
      </c>
      <c r="AA53" s="19">
        <f t="shared" si="3"/>
        <v>5.5714285714285712</v>
      </c>
      <c r="AB53" s="17">
        <f>E53+G53+I53+K53+M53+O53+Q53</f>
        <v>41</v>
      </c>
      <c r="AC53" s="19">
        <f t="shared" si="4"/>
        <v>5.8571428571428568</v>
      </c>
      <c r="AD53" s="1">
        <f t="shared" si="2"/>
        <v>-2</v>
      </c>
    </row>
    <row r="54" spans="1:30" x14ac:dyDescent="0.25">
      <c r="A54" s="1">
        <v>50</v>
      </c>
      <c r="B54" s="1">
        <v>1982</v>
      </c>
      <c r="C54" s="54" t="s">
        <v>422</v>
      </c>
      <c r="D54" s="30">
        <v>5</v>
      </c>
      <c r="E54" s="30">
        <v>0</v>
      </c>
      <c r="F54" s="38">
        <v>4</v>
      </c>
      <c r="G54" s="30">
        <v>3</v>
      </c>
      <c r="H54" s="190"/>
      <c r="I54" s="31"/>
      <c r="J54" s="38">
        <v>7</v>
      </c>
      <c r="K54" s="30">
        <v>5</v>
      </c>
      <c r="L54" s="38">
        <v>9</v>
      </c>
      <c r="M54" s="30">
        <v>8</v>
      </c>
      <c r="N54" s="40">
        <v>0</v>
      </c>
      <c r="O54" s="41">
        <v>5</v>
      </c>
      <c r="Q54" s="294"/>
      <c r="R54" s="30">
        <v>3</v>
      </c>
      <c r="S54" s="30">
        <v>0</v>
      </c>
      <c r="T54" s="40">
        <v>1</v>
      </c>
      <c r="U54" s="35">
        <v>5</v>
      </c>
      <c r="V54" s="53"/>
      <c r="W54" s="1">
        <v>7</v>
      </c>
      <c r="X54" s="1">
        <v>5</v>
      </c>
      <c r="Y54" s="1">
        <v>2</v>
      </c>
      <c r="Z54" s="1">
        <f>D54+F54+J54+L54+N54+R54+T54</f>
        <v>29</v>
      </c>
      <c r="AA54" s="22">
        <f t="shared" si="3"/>
        <v>4.1428571428571432</v>
      </c>
      <c r="AB54" s="1">
        <f>E54+G54+K54+M54+O54+S54+U54</f>
        <v>26</v>
      </c>
      <c r="AC54" s="22">
        <f t="shared" si="4"/>
        <v>3.7142857142857144</v>
      </c>
      <c r="AD54" s="1">
        <f t="shared" si="2"/>
        <v>3</v>
      </c>
    </row>
    <row r="55" spans="1:30" x14ac:dyDescent="0.25">
      <c r="A55" s="1">
        <v>51</v>
      </c>
      <c r="B55" s="1">
        <v>1980</v>
      </c>
      <c r="C55" s="43" t="s">
        <v>103</v>
      </c>
      <c r="D55" s="30">
        <v>2</v>
      </c>
      <c r="E55" s="30">
        <v>1</v>
      </c>
      <c r="F55" s="38">
        <v>3</v>
      </c>
      <c r="G55" s="30">
        <v>0</v>
      </c>
      <c r="H55" s="38">
        <v>8</v>
      </c>
      <c r="I55" s="30">
        <v>4</v>
      </c>
      <c r="J55" s="38">
        <v>12</v>
      </c>
      <c r="K55" s="30">
        <v>0</v>
      </c>
      <c r="L55" s="44" t="s">
        <v>243</v>
      </c>
      <c r="M55" s="289"/>
      <c r="N55" s="40">
        <v>1</v>
      </c>
      <c r="O55" s="35">
        <v>2</v>
      </c>
      <c r="P55" s="38">
        <v>5</v>
      </c>
      <c r="Q55" s="30">
        <v>2</v>
      </c>
      <c r="R55" s="40">
        <v>0</v>
      </c>
      <c r="S55" s="35">
        <v>1</v>
      </c>
      <c r="T55" s="31">
        <v>7</v>
      </c>
      <c r="W55" s="1">
        <v>7</v>
      </c>
      <c r="X55" s="1">
        <v>5</v>
      </c>
      <c r="Y55" s="1">
        <v>2</v>
      </c>
      <c r="Z55" s="1">
        <f>D55+F55+H55+J55+N55+P55+R55</f>
        <v>31</v>
      </c>
      <c r="AA55" s="22">
        <f t="shared" si="3"/>
        <v>4.4285714285714288</v>
      </c>
      <c r="AB55" s="1">
        <f>E55+G55+I55+K55+O55+Q55+S55</f>
        <v>10</v>
      </c>
      <c r="AC55" s="22">
        <f t="shared" si="4"/>
        <v>1.4285714285714286</v>
      </c>
      <c r="AD55" s="1">
        <f t="shared" si="2"/>
        <v>21</v>
      </c>
    </row>
    <row r="56" spans="1:30" x14ac:dyDescent="0.25">
      <c r="A56" s="1">
        <v>52</v>
      </c>
      <c r="B56" s="1">
        <v>1980</v>
      </c>
      <c r="C56" s="43" t="s">
        <v>403</v>
      </c>
      <c r="D56" s="35">
        <v>1</v>
      </c>
      <c r="E56" s="35">
        <v>2</v>
      </c>
      <c r="F56" s="38">
        <v>9</v>
      </c>
      <c r="G56" s="30">
        <v>0</v>
      </c>
      <c r="H56" s="38">
        <v>8</v>
      </c>
      <c r="I56" s="30">
        <v>0</v>
      </c>
      <c r="J56" s="38">
        <v>3</v>
      </c>
      <c r="K56" s="30">
        <v>1</v>
      </c>
      <c r="L56" s="38">
        <v>1</v>
      </c>
      <c r="M56" s="30">
        <v>0</v>
      </c>
      <c r="N56" s="38">
        <v>2</v>
      </c>
      <c r="O56" s="30">
        <v>1</v>
      </c>
      <c r="P56" s="40">
        <v>2</v>
      </c>
      <c r="Q56" s="41">
        <v>5</v>
      </c>
      <c r="S56" s="53"/>
      <c r="T56" s="53"/>
      <c r="W56" s="1">
        <v>7</v>
      </c>
      <c r="X56" s="1">
        <v>5</v>
      </c>
      <c r="Y56" s="1">
        <v>2</v>
      </c>
      <c r="Z56" s="1">
        <f>D56+F56+H56+J56+L56+N56+P56</f>
        <v>26</v>
      </c>
      <c r="AA56" s="22">
        <f t="shared" si="3"/>
        <v>3.7142857142857144</v>
      </c>
      <c r="AB56" s="1">
        <f>E56+G56+I56+K56+M56+O56+Q56</f>
        <v>9</v>
      </c>
      <c r="AC56" s="22">
        <f t="shared" si="4"/>
        <v>1.2857142857142858</v>
      </c>
      <c r="AD56" s="1">
        <f t="shared" si="2"/>
        <v>17</v>
      </c>
    </row>
    <row r="57" spans="1:30" x14ac:dyDescent="0.25">
      <c r="A57" s="1">
        <v>53</v>
      </c>
      <c r="B57" s="1">
        <v>2026</v>
      </c>
      <c r="C57" s="297" t="s">
        <v>61</v>
      </c>
      <c r="D57" s="30">
        <v>14</v>
      </c>
      <c r="E57" s="30">
        <v>4</v>
      </c>
      <c r="F57" s="40">
        <v>4</v>
      </c>
      <c r="G57" s="35">
        <v>9</v>
      </c>
      <c r="H57" s="38">
        <v>8</v>
      </c>
      <c r="I57" s="30">
        <v>6</v>
      </c>
      <c r="J57" s="38">
        <v>9</v>
      </c>
      <c r="K57" s="30">
        <v>5</v>
      </c>
      <c r="L57" s="44" t="s">
        <v>243</v>
      </c>
      <c r="M57" s="36"/>
      <c r="N57" s="38">
        <v>5</v>
      </c>
      <c r="O57" s="30">
        <v>2</v>
      </c>
      <c r="P57" s="38">
        <v>4</v>
      </c>
      <c r="Q57" s="30">
        <v>3</v>
      </c>
      <c r="R57" s="40">
        <v>6</v>
      </c>
      <c r="S57" s="35">
        <v>10</v>
      </c>
      <c r="T57" s="34"/>
      <c r="U57" s="34"/>
      <c r="V57" s="34"/>
      <c r="W57" s="1">
        <v>7</v>
      </c>
      <c r="X57" s="5">
        <v>5</v>
      </c>
      <c r="Y57" s="5">
        <v>2</v>
      </c>
      <c r="Z57" s="5">
        <f>D57+F57+H57+J57+N57+P57+R57</f>
        <v>50</v>
      </c>
      <c r="AA57" s="196">
        <f>Z57/7</f>
        <v>7.1428571428571432</v>
      </c>
      <c r="AB57" s="5">
        <f>E57+G57+I57+K57+O57+Q57+S57</f>
        <v>39</v>
      </c>
      <c r="AC57" s="196">
        <f>AB57/7</f>
        <v>5.5714285714285712</v>
      </c>
      <c r="AD57" s="5">
        <f t="shared" si="2"/>
        <v>11</v>
      </c>
    </row>
    <row r="58" spans="1:30" x14ac:dyDescent="0.25">
      <c r="A58" s="1">
        <v>54</v>
      </c>
      <c r="B58" s="17">
        <v>2024</v>
      </c>
      <c r="C58" s="54" t="s">
        <v>38</v>
      </c>
      <c r="D58" s="30">
        <v>10</v>
      </c>
      <c r="E58" s="30">
        <v>3</v>
      </c>
      <c r="F58" s="38">
        <v>10</v>
      </c>
      <c r="G58" s="30">
        <v>9</v>
      </c>
      <c r="H58" s="290"/>
      <c r="I58" s="6"/>
      <c r="J58" s="38">
        <v>10</v>
      </c>
      <c r="K58" s="30">
        <v>1</v>
      </c>
      <c r="L58" s="38">
        <v>6</v>
      </c>
      <c r="M58" s="30">
        <v>4</v>
      </c>
      <c r="N58" s="44" t="s">
        <v>242</v>
      </c>
      <c r="O58" s="32"/>
      <c r="P58" s="40">
        <v>2</v>
      </c>
      <c r="Q58" s="35">
        <v>4</v>
      </c>
      <c r="R58" s="40">
        <v>4</v>
      </c>
      <c r="S58" s="35">
        <v>9</v>
      </c>
      <c r="T58" s="6"/>
      <c r="U58" s="6"/>
      <c r="V58" s="5"/>
      <c r="W58" s="1">
        <v>6</v>
      </c>
      <c r="X58" s="1">
        <v>4</v>
      </c>
      <c r="Y58" s="1">
        <v>2</v>
      </c>
      <c r="Z58" s="1">
        <f>D58+F58+J58+L58+P58+R58</f>
        <v>42</v>
      </c>
      <c r="AA58" s="1">
        <f t="shared" ref="AA58:AA94" si="5">Z58/W58</f>
        <v>7</v>
      </c>
      <c r="AB58" s="1">
        <f>E58+G58+K58+M58+Q58+S58</f>
        <v>30</v>
      </c>
      <c r="AC58" s="1">
        <f t="shared" ref="AC58:AC94" si="6">AB58/W58</f>
        <v>5</v>
      </c>
      <c r="AD58" s="1">
        <f t="shared" si="2"/>
        <v>12</v>
      </c>
    </row>
    <row r="59" spans="1:30" x14ac:dyDescent="0.25">
      <c r="A59" s="1">
        <v>55</v>
      </c>
      <c r="B59" s="1">
        <v>2018</v>
      </c>
      <c r="C59" s="54" t="s">
        <v>38</v>
      </c>
      <c r="D59" s="30">
        <v>10</v>
      </c>
      <c r="E59" s="30">
        <v>1</v>
      </c>
      <c r="F59" s="38">
        <v>18</v>
      </c>
      <c r="G59" s="30">
        <v>4</v>
      </c>
      <c r="H59" s="40">
        <v>4</v>
      </c>
      <c r="I59" s="35">
        <v>7</v>
      </c>
      <c r="J59" s="38">
        <v>6</v>
      </c>
      <c r="K59" s="30">
        <v>5</v>
      </c>
      <c r="L59" s="38">
        <v>10</v>
      </c>
      <c r="M59" s="30">
        <v>0</v>
      </c>
      <c r="N59" s="40">
        <v>8</v>
      </c>
      <c r="O59" s="35">
        <v>10</v>
      </c>
      <c r="W59" s="17">
        <v>6</v>
      </c>
      <c r="X59" s="17">
        <v>4</v>
      </c>
      <c r="Y59" s="17">
        <v>2</v>
      </c>
      <c r="Z59" s="17">
        <f>D59+F59+H59+J59+L59+N59</f>
        <v>56</v>
      </c>
      <c r="AA59" s="19">
        <f t="shared" si="5"/>
        <v>9.3333333333333339</v>
      </c>
      <c r="AB59" s="17">
        <f>E59+G59+I59+K59+M59+O59</f>
        <v>27</v>
      </c>
      <c r="AC59" s="17">
        <f t="shared" si="6"/>
        <v>4.5</v>
      </c>
      <c r="AD59" s="1">
        <f t="shared" si="2"/>
        <v>29</v>
      </c>
    </row>
    <row r="60" spans="1:30" x14ac:dyDescent="0.25">
      <c r="A60" s="1">
        <v>56</v>
      </c>
      <c r="B60" s="1">
        <v>2004</v>
      </c>
      <c r="C60" s="66" t="s">
        <v>123</v>
      </c>
      <c r="D60" s="35">
        <v>1</v>
      </c>
      <c r="E60" s="35">
        <v>2</v>
      </c>
      <c r="F60" s="38">
        <v>11</v>
      </c>
      <c r="G60" s="30">
        <v>1</v>
      </c>
      <c r="H60" s="38">
        <v>5</v>
      </c>
      <c r="I60" s="30">
        <v>0</v>
      </c>
      <c r="J60" s="38">
        <v>4</v>
      </c>
      <c r="K60" s="30">
        <v>2</v>
      </c>
      <c r="L60" s="38">
        <v>8</v>
      </c>
      <c r="M60" s="30">
        <v>2</v>
      </c>
      <c r="N60" s="44" t="s">
        <v>243</v>
      </c>
      <c r="O60" s="289"/>
      <c r="P60" s="35">
        <v>0</v>
      </c>
      <c r="Q60" s="35">
        <v>2</v>
      </c>
      <c r="W60" s="17">
        <v>6</v>
      </c>
      <c r="X60" s="17">
        <v>4</v>
      </c>
      <c r="Y60" s="17">
        <v>2</v>
      </c>
      <c r="Z60" s="17">
        <f>D60+F60+H60+J60+L60+P60</f>
        <v>29</v>
      </c>
      <c r="AA60" s="19">
        <f t="shared" si="5"/>
        <v>4.833333333333333</v>
      </c>
      <c r="AB60" s="17">
        <f>E60+G60+I60+K60+M60+Q60</f>
        <v>9</v>
      </c>
      <c r="AC60" s="19">
        <f t="shared" si="6"/>
        <v>1.5</v>
      </c>
      <c r="AD60" s="1">
        <f t="shared" si="2"/>
        <v>20</v>
      </c>
    </row>
    <row r="61" spans="1:30" x14ac:dyDescent="0.25">
      <c r="A61" s="1">
        <v>57</v>
      </c>
      <c r="B61" s="1">
        <v>1996</v>
      </c>
      <c r="C61" t="s">
        <v>106</v>
      </c>
      <c r="D61" s="30">
        <v>9</v>
      </c>
      <c r="E61" s="30">
        <v>4</v>
      </c>
      <c r="F61" s="141">
        <v>3</v>
      </c>
      <c r="G61" s="140">
        <v>4</v>
      </c>
      <c r="H61" s="38">
        <v>8</v>
      </c>
      <c r="I61" s="30">
        <v>3</v>
      </c>
      <c r="J61" s="38">
        <v>12</v>
      </c>
      <c r="K61" s="30">
        <v>1</v>
      </c>
      <c r="L61" s="38">
        <v>7</v>
      </c>
      <c r="M61" s="30">
        <v>3</v>
      </c>
      <c r="N61" s="141">
        <v>4</v>
      </c>
      <c r="O61" s="140">
        <v>10</v>
      </c>
      <c r="P61" s="18"/>
      <c r="Q61" s="18"/>
      <c r="R61" s="53"/>
      <c r="W61" s="1">
        <v>6</v>
      </c>
      <c r="X61" s="1">
        <v>4</v>
      </c>
      <c r="Y61" s="1">
        <v>2</v>
      </c>
      <c r="Z61" s="1">
        <f>D61+F61+H61+J61+L61+N61</f>
        <v>43</v>
      </c>
      <c r="AA61" s="22">
        <f t="shared" si="5"/>
        <v>7.166666666666667</v>
      </c>
      <c r="AB61" s="1">
        <f>E61+G61+I61+K61+M61+O61</f>
        <v>25</v>
      </c>
      <c r="AC61" s="22">
        <f t="shared" si="6"/>
        <v>4.166666666666667</v>
      </c>
      <c r="AD61" s="1">
        <f t="shared" si="2"/>
        <v>18</v>
      </c>
    </row>
    <row r="62" spans="1:30" x14ac:dyDescent="0.25">
      <c r="A62" s="1">
        <v>58</v>
      </c>
      <c r="B62" s="1">
        <v>2016</v>
      </c>
      <c r="C62" s="54" t="s">
        <v>209</v>
      </c>
      <c r="D62" s="30">
        <v>6</v>
      </c>
      <c r="E62" s="30">
        <v>5</v>
      </c>
      <c r="F62" s="38">
        <v>6</v>
      </c>
      <c r="G62" s="30">
        <v>2</v>
      </c>
      <c r="H62" s="40">
        <v>0</v>
      </c>
      <c r="I62" s="35">
        <v>1</v>
      </c>
      <c r="J62" s="38">
        <v>2</v>
      </c>
      <c r="K62" s="30">
        <v>1</v>
      </c>
      <c r="L62" s="38">
        <v>14</v>
      </c>
      <c r="M62" s="30">
        <v>1</v>
      </c>
      <c r="N62" s="40">
        <v>2</v>
      </c>
      <c r="O62" s="35">
        <v>11</v>
      </c>
      <c r="W62" s="1">
        <v>6</v>
      </c>
      <c r="X62" s="1">
        <v>4</v>
      </c>
      <c r="Y62" s="1">
        <v>2</v>
      </c>
      <c r="Z62" s="1">
        <f>D62+F62+H62+J62+L62+N62</f>
        <v>30</v>
      </c>
      <c r="AA62" s="1">
        <f t="shared" si="5"/>
        <v>5</v>
      </c>
      <c r="AB62" s="1">
        <f>E62+G62+I62+K62+M62+O62</f>
        <v>21</v>
      </c>
      <c r="AC62" s="1">
        <f t="shared" si="6"/>
        <v>3.5</v>
      </c>
      <c r="AD62" s="1">
        <f t="shared" si="2"/>
        <v>9</v>
      </c>
    </row>
    <row r="63" spans="1:30" x14ac:dyDescent="0.25">
      <c r="A63" s="1">
        <v>59</v>
      </c>
      <c r="B63" s="1">
        <v>2013</v>
      </c>
      <c r="C63" s="54" t="s">
        <v>183</v>
      </c>
      <c r="D63" s="32" t="s">
        <v>242</v>
      </c>
      <c r="E63" s="32"/>
      <c r="F63" s="38">
        <v>4</v>
      </c>
      <c r="G63" s="30">
        <v>3</v>
      </c>
      <c r="H63" s="38">
        <v>6</v>
      </c>
      <c r="I63" s="30">
        <v>3</v>
      </c>
      <c r="J63" s="38">
        <v>7</v>
      </c>
      <c r="K63" s="30">
        <v>1</v>
      </c>
      <c r="L63" s="38">
        <v>6</v>
      </c>
      <c r="M63" s="30">
        <v>8</v>
      </c>
      <c r="N63" s="40">
        <v>3</v>
      </c>
      <c r="O63" s="35">
        <v>10</v>
      </c>
      <c r="P63" s="40">
        <v>1</v>
      </c>
      <c r="Q63" s="35">
        <v>4</v>
      </c>
      <c r="R63" s="18"/>
      <c r="S63" s="18"/>
      <c r="W63" s="17">
        <v>6</v>
      </c>
      <c r="X63" s="17">
        <v>4</v>
      </c>
      <c r="Y63" s="17">
        <v>2</v>
      </c>
      <c r="Z63" s="17">
        <f>F63+H63+J63+L63+N63+P63</f>
        <v>27</v>
      </c>
      <c r="AA63" s="17">
        <f t="shared" si="5"/>
        <v>4.5</v>
      </c>
      <c r="AB63" s="17">
        <f>G63+I63+K63+M63+O63+Q63</f>
        <v>29</v>
      </c>
      <c r="AC63" s="19">
        <f t="shared" si="6"/>
        <v>4.833333333333333</v>
      </c>
      <c r="AD63" s="1">
        <f t="shared" si="2"/>
        <v>-2</v>
      </c>
    </row>
    <row r="64" spans="1:30" x14ac:dyDescent="0.25">
      <c r="A64" s="1">
        <v>60</v>
      </c>
      <c r="B64" s="1">
        <v>1993</v>
      </c>
      <c r="C64" s="43" t="s">
        <v>108</v>
      </c>
      <c r="D64" s="30">
        <v>10</v>
      </c>
      <c r="E64" s="30">
        <v>0</v>
      </c>
      <c r="F64" s="38">
        <v>3</v>
      </c>
      <c r="G64" s="30">
        <v>1</v>
      </c>
      <c r="H64" s="141">
        <v>3</v>
      </c>
      <c r="I64" s="140">
        <v>10</v>
      </c>
      <c r="J64" s="38">
        <v>11</v>
      </c>
      <c r="K64" s="30">
        <v>3</v>
      </c>
      <c r="L64" s="38">
        <v>3</v>
      </c>
      <c r="M64" s="30">
        <v>2</v>
      </c>
      <c r="N64" s="141">
        <v>2</v>
      </c>
      <c r="O64" s="140">
        <v>3</v>
      </c>
      <c r="P64" s="31"/>
      <c r="Q64" s="31"/>
      <c r="R64" s="31"/>
      <c r="W64" s="17">
        <v>6</v>
      </c>
      <c r="X64" s="17">
        <v>4</v>
      </c>
      <c r="Y64" s="17">
        <v>2</v>
      </c>
      <c r="Z64" s="17">
        <f>D64+F64+H64+J64+L64+N64</f>
        <v>32</v>
      </c>
      <c r="AA64" s="19">
        <f t="shared" si="5"/>
        <v>5.333333333333333</v>
      </c>
      <c r="AB64" s="17">
        <f>E64+G64+I64+K64+M64+O64</f>
        <v>19</v>
      </c>
      <c r="AC64" s="19">
        <f t="shared" si="6"/>
        <v>3.1666666666666665</v>
      </c>
      <c r="AD64" s="17">
        <f t="shared" si="2"/>
        <v>13</v>
      </c>
    </row>
    <row r="65" spans="1:30" x14ac:dyDescent="0.25">
      <c r="A65" s="1">
        <v>61</v>
      </c>
      <c r="B65" s="1">
        <v>2013</v>
      </c>
      <c r="C65" s="54" t="s">
        <v>178</v>
      </c>
      <c r="D65" s="30">
        <v>10</v>
      </c>
      <c r="E65" s="30">
        <v>0</v>
      </c>
      <c r="F65" s="38">
        <v>6</v>
      </c>
      <c r="G65" s="30">
        <v>3</v>
      </c>
      <c r="H65" s="38">
        <v>5</v>
      </c>
      <c r="I65" s="30">
        <v>1</v>
      </c>
      <c r="J65" s="38">
        <v>3</v>
      </c>
      <c r="K65" s="30">
        <v>1</v>
      </c>
      <c r="L65" s="40">
        <v>6</v>
      </c>
      <c r="M65" s="35">
        <v>8</v>
      </c>
      <c r="N65" s="40">
        <v>3</v>
      </c>
      <c r="O65" s="35">
        <v>10</v>
      </c>
      <c r="P65" s="18"/>
      <c r="Q65" s="18"/>
      <c r="R65" s="18"/>
      <c r="S65" s="18"/>
      <c r="W65" s="17">
        <v>6</v>
      </c>
      <c r="X65" s="17">
        <v>4</v>
      </c>
      <c r="Y65" s="17">
        <v>2</v>
      </c>
      <c r="Z65" s="17">
        <f>D65+F65+H65+J65+L65+N65</f>
        <v>33</v>
      </c>
      <c r="AA65" s="17">
        <f t="shared" si="5"/>
        <v>5.5</v>
      </c>
      <c r="AB65" s="17">
        <f>E65+G65+I65+K65+M65+O65</f>
        <v>23</v>
      </c>
      <c r="AC65" s="19">
        <f t="shared" si="6"/>
        <v>3.8333333333333335</v>
      </c>
      <c r="AD65" s="1">
        <f t="shared" si="2"/>
        <v>10</v>
      </c>
    </row>
    <row r="66" spans="1:30" x14ac:dyDescent="0.25">
      <c r="A66" s="1">
        <v>62</v>
      </c>
      <c r="B66" s="1">
        <v>2022</v>
      </c>
      <c r="C66" s="54" t="s">
        <v>58</v>
      </c>
      <c r="D66" s="30">
        <v>4</v>
      </c>
      <c r="E66" s="30">
        <v>0</v>
      </c>
      <c r="F66" s="38">
        <v>6</v>
      </c>
      <c r="G66" s="30">
        <v>4</v>
      </c>
      <c r="H66" s="44" t="s">
        <v>242</v>
      </c>
      <c r="I66" s="32"/>
      <c r="J66" s="38">
        <v>10</v>
      </c>
      <c r="K66" s="30">
        <v>5</v>
      </c>
      <c r="L66" s="40">
        <v>3</v>
      </c>
      <c r="M66" s="35">
        <v>13</v>
      </c>
      <c r="N66" s="38">
        <v>8</v>
      </c>
      <c r="O66" s="30">
        <v>3</v>
      </c>
      <c r="P66" s="40">
        <v>0</v>
      </c>
      <c r="Q66" s="35">
        <v>6</v>
      </c>
      <c r="W66" s="1">
        <v>6</v>
      </c>
      <c r="X66" s="1">
        <v>4</v>
      </c>
      <c r="Y66" s="1">
        <v>2</v>
      </c>
      <c r="Z66" s="1">
        <f>D66+F66+J66+L66+N66+P66</f>
        <v>31</v>
      </c>
      <c r="AA66" s="22">
        <f t="shared" si="5"/>
        <v>5.166666666666667</v>
      </c>
      <c r="AB66" s="1">
        <f>E66+G66+K66+M66+O66+Q66</f>
        <v>31</v>
      </c>
      <c r="AC66" s="22">
        <f t="shared" si="6"/>
        <v>5.166666666666667</v>
      </c>
      <c r="AD66" s="1">
        <f t="shared" si="2"/>
        <v>0</v>
      </c>
    </row>
    <row r="67" spans="1:30" x14ac:dyDescent="0.25">
      <c r="A67" s="1">
        <v>63</v>
      </c>
      <c r="B67" s="1">
        <v>2005</v>
      </c>
      <c r="C67" s="54" t="s">
        <v>58</v>
      </c>
      <c r="D67" s="30">
        <v>3</v>
      </c>
      <c r="E67" s="30">
        <v>2</v>
      </c>
      <c r="F67" s="38">
        <v>4</v>
      </c>
      <c r="G67" s="30">
        <v>3</v>
      </c>
      <c r="H67" s="44" t="s">
        <v>243</v>
      </c>
      <c r="I67" s="289"/>
      <c r="J67" s="38">
        <v>9</v>
      </c>
      <c r="K67" s="30">
        <v>0</v>
      </c>
      <c r="L67" s="40">
        <v>4</v>
      </c>
      <c r="M67" s="35">
        <v>5</v>
      </c>
      <c r="N67" s="38">
        <v>6</v>
      </c>
      <c r="O67" s="30">
        <v>2</v>
      </c>
      <c r="P67" s="40">
        <v>1</v>
      </c>
      <c r="Q67" s="35">
        <v>5</v>
      </c>
      <c r="W67" s="17">
        <v>6</v>
      </c>
      <c r="X67" s="17">
        <v>4</v>
      </c>
      <c r="Y67" s="17">
        <v>2</v>
      </c>
      <c r="Z67" s="17">
        <f>D67+F67+J67+L67+N67+P67</f>
        <v>27</v>
      </c>
      <c r="AA67" s="19">
        <f t="shared" si="5"/>
        <v>4.5</v>
      </c>
      <c r="AB67" s="17">
        <f>E67+G67+K67+M67+O67+Q67</f>
        <v>17</v>
      </c>
      <c r="AC67" s="19">
        <f t="shared" si="6"/>
        <v>2.8333333333333335</v>
      </c>
      <c r="AD67" s="1">
        <f t="shared" si="2"/>
        <v>10</v>
      </c>
    </row>
    <row r="68" spans="1:30" x14ac:dyDescent="0.25">
      <c r="A68" s="1">
        <v>64</v>
      </c>
      <c r="B68" s="1">
        <v>2015</v>
      </c>
      <c r="C68" s="54" t="s">
        <v>286</v>
      </c>
      <c r="D68" s="30">
        <v>9</v>
      </c>
      <c r="E68" s="30">
        <v>0</v>
      </c>
      <c r="F68" s="44" t="s">
        <v>242</v>
      </c>
      <c r="G68" s="32"/>
      <c r="H68" s="38">
        <v>13</v>
      </c>
      <c r="I68" s="30">
        <v>10</v>
      </c>
      <c r="J68" s="38">
        <v>5</v>
      </c>
      <c r="K68" s="30">
        <v>3</v>
      </c>
      <c r="L68" s="38">
        <v>7</v>
      </c>
      <c r="M68" s="30">
        <v>2</v>
      </c>
      <c r="N68" s="40">
        <v>3</v>
      </c>
      <c r="O68" s="35">
        <v>6</v>
      </c>
      <c r="P68" s="40">
        <v>0</v>
      </c>
      <c r="Q68" s="35">
        <v>6</v>
      </c>
      <c r="W68" s="17">
        <v>6</v>
      </c>
      <c r="X68" s="17">
        <v>4</v>
      </c>
      <c r="Y68" s="17">
        <v>2</v>
      </c>
      <c r="Z68" s="17">
        <f>D68+H68+J68+L68+N68+P68</f>
        <v>37</v>
      </c>
      <c r="AA68" s="19">
        <f t="shared" si="5"/>
        <v>6.166666666666667</v>
      </c>
      <c r="AB68" s="17">
        <f>E68+I68+K68+M68+O68+Q68</f>
        <v>27</v>
      </c>
      <c r="AC68" s="17">
        <f t="shared" si="6"/>
        <v>4.5</v>
      </c>
      <c r="AD68" s="1">
        <f t="shared" si="2"/>
        <v>10</v>
      </c>
    </row>
    <row r="69" spans="1:30" x14ac:dyDescent="0.25">
      <c r="A69" s="1">
        <v>65</v>
      </c>
      <c r="B69" s="1">
        <v>2009</v>
      </c>
      <c r="C69" s="54" t="s">
        <v>286</v>
      </c>
      <c r="D69" s="30">
        <v>9</v>
      </c>
      <c r="E69" s="30">
        <v>3</v>
      </c>
      <c r="F69" s="38">
        <v>1</v>
      </c>
      <c r="G69" s="30">
        <v>0</v>
      </c>
      <c r="H69" s="38">
        <v>8</v>
      </c>
      <c r="I69" s="30">
        <v>4</v>
      </c>
      <c r="J69" s="44" t="s">
        <v>242</v>
      </c>
      <c r="K69" s="289"/>
      <c r="L69" s="40">
        <v>2</v>
      </c>
      <c r="M69" s="35">
        <v>9</v>
      </c>
      <c r="N69" s="38">
        <v>5</v>
      </c>
      <c r="O69" s="30">
        <v>2</v>
      </c>
      <c r="P69" s="40">
        <v>5</v>
      </c>
      <c r="Q69" s="35">
        <v>9</v>
      </c>
      <c r="W69" s="1">
        <v>6</v>
      </c>
      <c r="X69" s="1">
        <v>4</v>
      </c>
      <c r="Y69" s="1">
        <v>2</v>
      </c>
      <c r="Z69" s="1">
        <f>D69+F69+H69+L69+N69+P69</f>
        <v>30</v>
      </c>
      <c r="AA69" s="1">
        <f t="shared" si="5"/>
        <v>5</v>
      </c>
      <c r="AB69" s="1">
        <f>E69+G69+I69+M69+O69+Q69</f>
        <v>27</v>
      </c>
      <c r="AC69" s="1">
        <f t="shared" si="6"/>
        <v>4.5</v>
      </c>
      <c r="AD69" s="1">
        <f t="shared" ref="AD69:AD132" si="7">Z69-AB69</f>
        <v>3</v>
      </c>
    </row>
    <row r="70" spans="1:30" x14ac:dyDescent="0.25">
      <c r="A70" s="1">
        <v>66</v>
      </c>
      <c r="B70" s="1">
        <v>2011</v>
      </c>
      <c r="C70" s="54" t="s">
        <v>177</v>
      </c>
      <c r="D70" s="30">
        <v>4</v>
      </c>
      <c r="E70" s="30">
        <v>2</v>
      </c>
      <c r="F70" s="38">
        <v>6</v>
      </c>
      <c r="G70" s="30">
        <v>5</v>
      </c>
      <c r="H70" s="38">
        <v>4</v>
      </c>
      <c r="I70" s="30">
        <v>3</v>
      </c>
      <c r="J70" s="40">
        <v>0</v>
      </c>
      <c r="K70" s="35">
        <v>3</v>
      </c>
      <c r="L70" s="38">
        <v>4</v>
      </c>
      <c r="M70" s="30">
        <v>3</v>
      </c>
      <c r="N70" s="40">
        <v>1</v>
      </c>
      <c r="O70" s="35">
        <v>5</v>
      </c>
      <c r="W70" s="17">
        <v>6</v>
      </c>
      <c r="X70" s="17">
        <v>4</v>
      </c>
      <c r="Y70" s="17">
        <v>2</v>
      </c>
      <c r="Z70" s="17">
        <f>D70+F70+H70+J70+L70+N70</f>
        <v>19</v>
      </c>
      <c r="AA70" s="19">
        <f t="shared" si="5"/>
        <v>3.1666666666666665</v>
      </c>
      <c r="AB70" s="17">
        <f>E70+G70+I70+K70+M70+O70</f>
        <v>21</v>
      </c>
      <c r="AC70" s="17">
        <f t="shared" si="6"/>
        <v>3.5</v>
      </c>
      <c r="AD70" s="1">
        <f t="shared" si="7"/>
        <v>-2</v>
      </c>
    </row>
    <row r="71" spans="1:30" x14ac:dyDescent="0.25">
      <c r="A71" s="1">
        <v>67</v>
      </c>
      <c r="B71" s="1">
        <v>2009</v>
      </c>
      <c r="C71" s="54" t="s">
        <v>287</v>
      </c>
      <c r="D71" s="30">
        <v>5</v>
      </c>
      <c r="E71" s="30">
        <v>2</v>
      </c>
      <c r="F71" s="38">
        <v>4</v>
      </c>
      <c r="G71" s="30">
        <v>3</v>
      </c>
      <c r="H71" s="38">
        <v>11</v>
      </c>
      <c r="I71" s="30">
        <v>6</v>
      </c>
      <c r="J71" s="40">
        <v>1</v>
      </c>
      <c r="K71" s="35">
        <v>10</v>
      </c>
      <c r="L71" s="38">
        <v>9</v>
      </c>
      <c r="M71" s="30">
        <v>5</v>
      </c>
      <c r="N71" s="40">
        <v>2</v>
      </c>
      <c r="O71" s="35">
        <v>5</v>
      </c>
      <c r="W71" s="1">
        <v>6</v>
      </c>
      <c r="X71" s="1">
        <v>4</v>
      </c>
      <c r="Y71" s="1">
        <v>2</v>
      </c>
      <c r="Z71" s="1">
        <f>D71+F71+H71+J71+L71+N71</f>
        <v>32</v>
      </c>
      <c r="AA71" s="22">
        <f t="shared" si="5"/>
        <v>5.333333333333333</v>
      </c>
      <c r="AB71" s="1">
        <f>E71+G71+I71+K71+M71+O71</f>
        <v>31</v>
      </c>
      <c r="AC71" s="22">
        <f t="shared" si="6"/>
        <v>5.166666666666667</v>
      </c>
      <c r="AD71" s="1">
        <f t="shared" si="7"/>
        <v>1</v>
      </c>
    </row>
    <row r="72" spans="1:30" x14ac:dyDescent="0.25">
      <c r="A72" s="1">
        <v>68</v>
      </c>
      <c r="B72" s="1">
        <v>1993</v>
      </c>
      <c r="C72" s="43" t="s">
        <v>103</v>
      </c>
      <c r="D72" s="160">
        <v>0</v>
      </c>
      <c r="E72" s="160">
        <v>10</v>
      </c>
      <c r="F72" s="156">
        <v>13</v>
      </c>
      <c r="G72" s="30">
        <v>2</v>
      </c>
      <c r="H72" s="38">
        <v>15</v>
      </c>
      <c r="I72" s="30">
        <v>6</v>
      </c>
      <c r="J72" s="38">
        <v>4</v>
      </c>
      <c r="K72" s="30">
        <v>0</v>
      </c>
      <c r="L72" s="38">
        <v>5</v>
      </c>
      <c r="M72" s="30">
        <v>4</v>
      </c>
      <c r="N72" s="44" t="s">
        <v>242</v>
      </c>
      <c r="O72" s="32"/>
      <c r="P72" s="140">
        <v>3</v>
      </c>
      <c r="Q72" s="140">
        <v>10</v>
      </c>
      <c r="R72" s="31"/>
      <c r="W72" s="17">
        <v>6</v>
      </c>
      <c r="X72" s="17">
        <v>4</v>
      </c>
      <c r="Y72" s="17">
        <v>2</v>
      </c>
      <c r="Z72" s="17">
        <f>D72+F72+H72+J72+L72+P72</f>
        <v>40</v>
      </c>
      <c r="AA72" s="19">
        <f t="shared" si="5"/>
        <v>6.666666666666667</v>
      </c>
      <c r="AB72" s="17">
        <f>E72+G72+I72+K72+M72+Q72</f>
        <v>32</v>
      </c>
      <c r="AC72" s="19">
        <f t="shared" si="6"/>
        <v>5.333333333333333</v>
      </c>
      <c r="AD72" s="17">
        <f t="shared" si="7"/>
        <v>8</v>
      </c>
    </row>
    <row r="73" spans="1:30" x14ac:dyDescent="0.25">
      <c r="A73" s="1">
        <v>69</v>
      </c>
      <c r="B73" s="1">
        <v>2011</v>
      </c>
      <c r="C73" s="54" t="s">
        <v>162</v>
      </c>
      <c r="D73" s="30">
        <v>1</v>
      </c>
      <c r="E73" s="30">
        <v>0</v>
      </c>
      <c r="F73" s="38">
        <v>4</v>
      </c>
      <c r="G73" s="30">
        <v>3</v>
      </c>
      <c r="H73" s="38">
        <v>8</v>
      </c>
      <c r="I73" s="30">
        <v>1</v>
      </c>
      <c r="J73" s="38">
        <v>3</v>
      </c>
      <c r="K73" s="30">
        <v>0</v>
      </c>
      <c r="L73" s="40">
        <v>0</v>
      </c>
      <c r="M73" s="35">
        <v>12</v>
      </c>
      <c r="N73" s="40">
        <v>0</v>
      </c>
      <c r="O73" s="35">
        <v>3</v>
      </c>
      <c r="W73" s="17">
        <v>6</v>
      </c>
      <c r="X73" s="17">
        <v>4</v>
      </c>
      <c r="Y73" s="17">
        <v>2</v>
      </c>
      <c r="Z73" s="17">
        <f>D73+F73+H73+J73+L73+N73</f>
        <v>16</v>
      </c>
      <c r="AA73" s="19">
        <f t="shared" si="5"/>
        <v>2.6666666666666665</v>
      </c>
      <c r="AB73" s="17">
        <f>E73+G73+I73+K73+M73+O73</f>
        <v>19</v>
      </c>
      <c r="AC73" s="19">
        <f t="shared" si="6"/>
        <v>3.1666666666666665</v>
      </c>
      <c r="AD73" s="1">
        <f t="shared" si="7"/>
        <v>-3</v>
      </c>
    </row>
    <row r="74" spans="1:30" x14ac:dyDescent="0.25">
      <c r="A74" s="1">
        <v>70</v>
      </c>
      <c r="B74" s="1">
        <v>2012</v>
      </c>
      <c r="C74" s="66" t="s">
        <v>104</v>
      </c>
      <c r="D74" s="30">
        <v>8</v>
      </c>
      <c r="E74" s="30">
        <v>3</v>
      </c>
      <c r="F74" s="38">
        <v>3</v>
      </c>
      <c r="G74" s="30">
        <v>2</v>
      </c>
      <c r="H74" s="40">
        <v>2</v>
      </c>
      <c r="I74" s="35">
        <v>12</v>
      </c>
      <c r="J74" s="38">
        <v>4</v>
      </c>
      <c r="K74" s="30">
        <v>0</v>
      </c>
      <c r="L74" s="38">
        <v>11</v>
      </c>
      <c r="M74" s="30">
        <v>6</v>
      </c>
      <c r="N74" s="40">
        <v>2</v>
      </c>
      <c r="O74" s="41">
        <v>3</v>
      </c>
      <c r="P74" s="18"/>
      <c r="Q74" s="18"/>
      <c r="R74" s="18"/>
      <c r="S74" s="18"/>
      <c r="W74" s="17">
        <v>6</v>
      </c>
      <c r="X74" s="17">
        <v>4</v>
      </c>
      <c r="Y74" s="17">
        <v>2</v>
      </c>
      <c r="Z74" s="17">
        <f>D74+F74+H74+J74+L74+N74</f>
        <v>30</v>
      </c>
      <c r="AA74" s="17">
        <f t="shared" si="5"/>
        <v>5</v>
      </c>
      <c r="AB74" s="17">
        <f>E74+G74+I74+K74+M74+O74</f>
        <v>26</v>
      </c>
      <c r="AC74" s="19">
        <f t="shared" si="6"/>
        <v>4.333333333333333</v>
      </c>
      <c r="AD74" s="1">
        <f t="shared" si="7"/>
        <v>4</v>
      </c>
    </row>
    <row r="75" spans="1:30" x14ac:dyDescent="0.25">
      <c r="A75" s="1">
        <v>71</v>
      </c>
      <c r="B75" s="5">
        <v>2023</v>
      </c>
      <c r="C75" s="54" t="s">
        <v>101</v>
      </c>
      <c r="D75" s="35">
        <v>7</v>
      </c>
      <c r="E75" s="35">
        <v>11</v>
      </c>
      <c r="F75" s="44" t="s">
        <v>242</v>
      </c>
      <c r="G75" s="32"/>
      <c r="H75" s="38">
        <v>5</v>
      </c>
      <c r="I75" s="30">
        <v>4</v>
      </c>
      <c r="J75" s="38">
        <v>12</v>
      </c>
      <c r="K75" s="30">
        <v>1</v>
      </c>
      <c r="L75" s="38">
        <v>3</v>
      </c>
      <c r="M75" s="30">
        <v>1</v>
      </c>
      <c r="N75" s="38">
        <v>10</v>
      </c>
      <c r="O75" s="30">
        <v>7</v>
      </c>
      <c r="P75" s="32" t="s">
        <v>242</v>
      </c>
      <c r="Q75" s="32"/>
      <c r="R75" s="35">
        <v>0</v>
      </c>
      <c r="S75" s="35">
        <v>6</v>
      </c>
      <c r="W75" s="1">
        <v>6</v>
      </c>
      <c r="X75" s="1">
        <v>4</v>
      </c>
      <c r="Y75" s="1">
        <v>2</v>
      </c>
      <c r="Z75" s="1">
        <f>D75+H75+J75+L75+N75+R75</f>
        <v>37</v>
      </c>
      <c r="AA75" s="22">
        <f t="shared" si="5"/>
        <v>6.166666666666667</v>
      </c>
      <c r="AB75" s="1">
        <f>E75+I75+K75+M75+O75+S75</f>
        <v>30</v>
      </c>
      <c r="AC75" s="1">
        <f t="shared" si="6"/>
        <v>5</v>
      </c>
      <c r="AD75" s="1">
        <f t="shared" si="7"/>
        <v>7</v>
      </c>
    </row>
    <row r="76" spans="1:30" x14ac:dyDescent="0.25">
      <c r="A76" s="1">
        <v>72</v>
      </c>
      <c r="B76" s="1">
        <v>2013</v>
      </c>
      <c r="C76" s="54" t="s">
        <v>187</v>
      </c>
      <c r="D76" s="30">
        <v>2</v>
      </c>
      <c r="E76" s="30">
        <v>1</v>
      </c>
      <c r="F76" s="38">
        <v>11</v>
      </c>
      <c r="G76" s="30">
        <v>1</v>
      </c>
      <c r="H76" s="44" t="s">
        <v>242</v>
      </c>
      <c r="I76" s="32"/>
      <c r="J76" s="40">
        <v>1</v>
      </c>
      <c r="K76" s="35">
        <v>7</v>
      </c>
      <c r="L76" s="38">
        <v>5</v>
      </c>
      <c r="M76" s="30">
        <v>1</v>
      </c>
      <c r="N76" s="38">
        <v>10</v>
      </c>
      <c r="O76" s="30">
        <v>3</v>
      </c>
      <c r="P76" s="35">
        <v>3</v>
      </c>
      <c r="Q76" s="35">
        <v>4</v>
      </c>
      <c r="R76" s="18"/>
      <c r="S76" s="18"/>
      <c r="W76" s="17">
        <v>6</v>
      </c>
      <c r="X76" s="17">
        <v>4</v>
      </c>
      <c r="Y76" s="17">
        <v>2</v>
      </c>
      <c r="Z76" s="17">
        <f>D76+F76+J76+L76+N76+P76</f>
        <v>32</v>
      </c>
      <c r="AA76" s="19">
        <f t="shared" si="5"/>
        <v>5.333333333333333</v>
      </c>
      <c r="AB76" s="17">
        <f>E76+G76+K76+M76+O76+Q76</f>
        <v>17</v>
      </c>
      <c r="AC76" s="19">
        <f t="shared" si="6"/>
        <v>2.8333333333333335</v>
      </c>
      <c r="AD76" s="1">
        <f t="shared" si="7"/>
        <v>15</v>
      </c>
    </row>
    <row r="77" spans="1:30" x14ac:dyDescent="0.25">
      <c r="A77" s="1">
        <v>73</v>
      </c>
      <c r="B77" s="1">
        <v>2011</v>
      </c>
      <c r="C77" s="54" t="s">
        <v>187</v>
      </c>
      <c r="D77" s="30">
        <v>4</v>
      </c>
      <c r="E77" s="30">
        <v>1</v>
      </c>
      <c r="F77" s="40">
        <v>0</v>
      </c>
      <c r="G77" s="35">
        <v>3</v>
      </c>
      <c r="H77" s="38">
        <v>8</v>
      </c>
      <c r="I77" s="30">
        <v>6</v>
      </c>
      <c r="J77" s="38">
        <v>8</v>
      </c>
      <c r="K77" s="30">
        <v>5</v>
      </c>
      <c r="L77" s="38">
        <v>10</v>
      </c>
      <c r="M77" s="30">
        <v>9</v>
      </c>
      <c r="N77" s="44" t="s">
        <v>242</v>
      </c>
      <c r="O77" s="32"/>
      <c r="P77" s="35">
        <v>0</v>
      </c>
      <c r="Q77" s="35">
        <v>6</v>
      </c>
      <c r="W77" s="17">
        <v>6</v>
      </c>
      <c r="X77" s="17">
        <v>4</v>
      </c>
      <c r="Y77" s="17">
        <v>2</v>
      </c>
      <c r="Z77" s="17">
        <f>D77+F77+H77+J77+L77+P77</f>
        <v>30</v>
      </c>
      <c r="AA77" s="17">
        <f t="shared" si="5"/>
        <v>5</v>
      </c>
      <c r="AB77" s="17">
        <f>E77+G77+I77+K77+M77+Q77</f>
        <v>30</v>
      </c>
      <c r="AC77" s="17">
        <f t="shared" si="6"/>
        <v>5</v>
      </c>
      <c r="AD77" s="1">
        <f t="shared" si="7"/>
        <v>0</v>
      </c>
    </row>
    <row r="78" spans="1:30" x14ac:dyDescent="0.25">
      <c r="A78" s="1">
        <v>74</v>
      </c>
      <c r="B78" s="1">
        <v>2010</v>
      </c>
      <c r="C78" s="54" t="s">
        <v>187</v>
      </c>
      <c r="D78" s="30">
        <v>6</v>
      </c>
      <c r="E78" s="30">
        <v>3</v>
      </c>
      <c r="F78" s="40">
        <v>7</v>
      </c>
      <c r="G78" s="35">
        <v>8</v>
      </c>
      <c r="H78" s="38">
        <v>5</v>
      </c>
      <c r="I78" s="30">
        <v>3</v>
      </c>
      <c r="J78" s="38">
        <v>2</v>
      </c>
      <c r="K78" s="30">
        <v>1</v>
      </c>
      <c r="L78" s="38">
        <v>10</v>
      </c>
      <c r="M78" s="30">
        <v>1</v>
      </c>
      <c r="N78" s="40">
        <v>0</v>
      </c>
      <c r="O78" s="35">
        <v>8</v>
      </c>
      <c r="S78" s="18"/>
      <c r="W78" s="17">
        <v>6</v>
      </c>
      <c r="X78" s="17">
        <v>4</v>
      </c>
      <c r="Y78" s="17">
        <v>2</v>
      </c>
      <c r="Z78" s="17">
        <f>D78+F78+H78+J78+L78+N78</f>
        <v>30</v>
      </c>
      <c r="AA78" s="17">
        <f t="shared" si="5"/>
        <v>5</v>
      </c>
      <c r="AB78" s="17">
        <f>E78+G78+I78+K78+M78+O78</f>
        <v>24</v>
      </c>
      <c r="AC78" s="17">
        <f t="shared" si="6"/>
        <v>4</v>
      </c>
      <c r="AD78" s="1">
        <f t="shared" si="7"/>
        <v>6</v>
      </c>
    </row>
    <row r="79" spans="1:30" x14ac:dyDescent="0.25">
      <c r="A79" s="1">
        <v>75</v>
      </c>
      <c r="B79" s="1">
        <v>2016</v>
      </c>
      <c r="C79" s="54" t="s">
        <v>449</v>
      </c>
      <c r="D79" s="35">
        <v>3</v>
      </c>
      <c r="E79" s="35">
        <v>4</v>
      </c>
      <c r="F79" s="38">
        <v>9</v>
      </c>
      <c r="G79" s="30">
        <v>0</v>
      </c>
      <c r="H79" s="38">
        <v>4</v>
      </c>
      <c r="I79" s="30">
        <v>3</v>
      </c>
      <c r="J79" s="38">
        <v>4</v>
      </c>
      <c r="K79" s="30">
        <v>3</v>
      </c>
      <c r="L79" s="38">
        <v>12</v>
      </c>
      <c r="M79" s="30">
        <v>7</v>
      </c>
      <c r="N79" s="44" t="s">
        <v>242</v>
      </c>
      <c r="O79" s="32"/>
      <c r="P79" s="35">
        <v>2</v>
      </c>
      <c r="Q79" s="35">
        <v>3</v>
      </c>
      <c r="W79" s="1">
        <v>6</v>
      </c>
      <c r="X79" s="1">
        <v>4</v>
      </c>
      <c r="Y79" s="1">
        <v>2</v>
      </c>
      <c r="Z79" s="1">
        <f>D79+F79+H79+J79+L79+P79</f>
        <v>34</v>
      </c>
      <c r="AA79" s="22">
        <f t="shared" si="5"/>
        <v>5.666666666666667</v>
      </c>
      <c r="AB79" s="1">
        <f>E79+G79+I79+K79+M79+Q79</f>
        <v>20</v>
      </c>
      <c r="AC79" s="22">
        <f t="shared" si="6"/>
        <v>3.3333333333333335</v>
      </c>
      <c r="AD79" s="1">
        <f t="shared" si="7"/>
        <v>14</v>
      </c>
    </row>
    <row r="80" spans="1:30" x14ac:dyDescent="0.25">
      <c r="A80" s="1">
        <v>76</v>
      </c>
      <c r="B80" s="1">
        <v>2005</v>
      </c>
      <c r="C80" s="54" t="s">
        <v>236</v>
      </c>
      <c r="D80" s="30">
        <v>2</v>
      </c>
      <c r="E80" s="30">
        <v>0</v>
      </c>
      <c r="F80" s="38">
        <v>3</v>
      </c>
      <c r="G80" s="30">
        <v>2</v>
      </c>
      <c r="H80" s="38">
        <v>3</v>
      </c>
      <c r="I80" s="30">
        <v>2</v>
      </c>
      <c r="J80" s="40">
        <v>0</v>
      </c>
      <c r="K80" s="35">
        <v>9</v>
      </c>
      <c r="L80" s="38">
        <v>4</v>
      </c>
      <c r="M80" s="30">
        <v>1</v>
      </c>
      <c r="N80" s="44" t="s">
        <v>243</v>
      </c>
      <c r="O80" s="289"/>
      <c r="P80" s="35">
        <v>7</v>
      </c>
      <c r="Q80" s="35">
        <v>10</v>
      </c>
      <c r="W80" s="17">
        <v>6</v>
      </c>
      <c r="X80" s="17">
        <v>4</v>
      </c>
      <c r="Y80" s="17">
        <v>2</v>
      </c>
      <c r="Z80" s="17">
        <f>D80+F80+H80+J80+L80+P80</f>
        <v>19</v>
      </c>
      <c r="AA80" s="19">
        <f t="shared" si="5"/>
        <v>3.1666666666666665</v>
      </c>
      <c r="AB80" s="17">
        <f>E80+G80+I80+K80+M80+Q80</f>
        <v>24</v>
      </c>
      <c r="AC80" s="19">
        <f t="shared" si="6"/>
        <v>4</v>
      </c>
      <c r="AD80" s="1">
        <f t="shared" si="7"/>
        <v>-5</v>
      </c>
    </row>
    <row r="81" spans="1:30" x14ac:dyDescent="0.25">
      <c r="A81" s="1">
        <v>77</v>
      </c>
      <c r="B81" s="1">
        <v>2010</v>
      </c>
      <c r="C81" s="54" t="s">
        <v>207</v>
      </c>
      <c r="D81" s="30">
        <v>10</v>
      </c>
      <c r="E81" s="30">
        <v>2</v>
      </c>
      <c r="F81" s="38">
        <v>5</v>
      </c>
      <c r="G81" s="30">
        <v>0</v>
      </c>
      <c r="H81" s="40">
        <v>3</v>
      </c>
      <c r="I81" s="35">
        <v>5</v>
      </c>
      <c r="J81" s="38">
        <v>13</v>
      </c>
      <c r="K81" s="30">
        <v>9</v>
      </c>
      <c r="L81" s="38">
        <v>4</v>
      </c>
      <c r="M81" s="30">
        <v>1</v>
      </c>
      <c r="N81" s="40">
        <v>3</v>
      </c>
      <c r="O81" s="35">
        <v>7</v>
      </c>
      <c r="S81" s="18"/>
      <c r="W81" s="17">
        <v>6</v>
      </c>
      <c r="X81" s="17">
        <v>4</v>
      </c>
      <c r="Y81" s="17">
        <v>2</v>
      </c>
      <c r="Z81" s="17">
        <f>D81+F81+H81+J81+L81+N81</f>
        <v>38</v>
      </c>
      <c r="AA81" s="19">
        <f t="shared" si="5"/>
        <v>6.333333333333333</v>
      </c>
      <c r="AB81" s="17">
        <f>E81+G81+I81+K81+M81+O81</f>
        <v>24</v>
      </c>
      <c r="AC81" s="17">
        <f t="shared" si="6"/>
        <v>4</v>
      </c>
      <c r="AD81" s="1">
        <f t="shared" si="7"/>
        <v>14</v>
      </c>
    </row>
    <row r="82" spans="1:30" x14ac:dyDescent="0.25">
      <c r="A82" s="1">
        <v>78</v>
      </c>
      <c r="B82" s="1">
        <v>1996</v>
      </c>
      <c r="C82" t="s">
        <v>349</v>
      </c>
      <c r="D82" s="30">
        <v>11</v>
      </c>
      <c r="E82" s="30">
        <v>7</v>
      </c>
      <c r="F82" s="38">
        <v>4</v>
      </c>
      <c r="G82" s="30">
        <v>3</v>
      </c>
      <c r="H82" s="38">
        <v>11</v>
      </c>
      <c r="I82" s="30">
        <v>1</v>
      </c>
      <c r="J82" s="141">
        <v>1</v>
      </c>
      <c r="K82" s="140">
        <v>3</v>
      </c>
      <c r="L82" s="38">
        <v>11</v>
      </c>
      <c r="M82" s="30">
        <v>1</v>
      </c>
      <c r="N82" s="141">
        <v>1</v>
      </c>
      <c r="O82" s="140">
        <v>5</v>
      </c>
      <c r="P82" s="146"/>
      <c r="Q82" s="146"/>
      <c r="R82" s="53"/>
      <c r="W82" s="1">
        <v>6</v>
      </c>
      <c r="X82" s="1">
        <v>4</v>
      </c>
      <c r="Y82" s="1">
        <v>2</v>
      </c>
      <c r="Z82" s="1">
        <f>D82+F82+H82+J82+L82+N82</f>
        <v>39</v>
      </c>
      <c r="AA82" s="22">
        <f t="shared" si="5"/>
        <v>6.5</v>
      </c>
      <c r="AB82" s="1">
        <f>E82+G82+I82+K82+M82+O82</f>
        <v>20</v>
      </c>
      <c r="AC82" s="22">
        <f t="shared" si="6"/>
        <v>3.3333333333333335</v>
      </c>
      <c r="AD82" s="1">
        <f t="shared" si="7"/>
        <v>19</v>
      </c>
    </row>
    <row r="83" spans="1:30" x14ac:dyDescent="0.25">
      <c r="A83" s="1">
        <v>79</v>
      </c>
      <c r="B83" s="1">
        <v>2014</v>
      </c>
      <c r="C83" s="54" t="s">
        <v>288</v>
      </c>
      <c r="D83" s="35">
        <v>11</v>
      </c>
      <c r="E83" s="35">
        <v>14</v>
      </c>
      <c r="F83" s="38">
        <v>7</v>
      </c>
      <c r="G83" s="30">
        <v>1</v>
      </c>
      <c r="H83" s="38">
        <v>9</v>
      </c>
      <c r="I83" s="30">
        <v>1</v>
      </c>
      <c r="J83" s="38">
        <v>5</v>
      </c>
      <c r="K83" s="30">
        <v>4</v>
      </c>
      <c r="L83" s="38">
        <v>6</v>
      </c>
      <c r="M83" s="30">
        <v>3</v>
      </c>
      <c r="N83" s="40">
        <v>3</v>
      </c>
      <c r="O83" s="35">
        <v>4</v>
      </c>
      <c r="W83" s="17">
        <v>6</v>
      </c>
      <c r="X83" s="17">
        <v>4</v>
      </c>
      <c r="Y83" s="17">
        <v>2</v>
      </c>
      <c r="Z83" s="17">
        <f>D83+F83+H83+J83+L83+N83</f>
        <v>41</v>
      </c>
      <c r="AA83" s="19">
        <f t="shared" si="5"/>
        <v>6.833333333333333</v>
      </c>
      <c r="AB83" s="17">
        <f>E83+G83+I83+K83+M83+O83</f>
        <v>27</v>
      </c>
      <c r="AC83" s="17">
        <f t="shared" si="6"/>
        <v>4.5</v>
      </c>
      <c r="AD83" s="1">
        <f t="shared" si="7"/>
        <v>14</v>
      </c>
    </row>
    <row r="84" spans="1:30" x14ac:dyDescent="0.25">
      <c r="A84" s="1">
        <v>80</v>
      </c>
      <c r="B84" s="5">
        <v>2023</v>
      </c>
      <c r="C84" s="54" t="s">
        <v>39</v>
      </c>
      <c r="D84" s="32" t="s">
        <v>242</v>
      </c>
      <c r="E84" s="32"/>
      <c r="F84" s="38">
        <v>7</v>
      </c>
      <c r="G84" s="30">
        <v>6</v>
      </c>
      <c r="H84" s="38">
        <v>13</v>
      </c>
      <c r="I84" s="30">
        <v>8</v>
      </c>
      <c r="J84" s="38">
        <v>5</v>
      </c>
      <c r="K84" s="30">
        <v>4</v>
      </c>
      <c r="L84" s="40">
        <v>2</v>
      </c>
      <c r="M84" s="35">
        <v>6</v>
      </c>
      <c r="N84" s="38">
        <v>11</v>
      </c>
      <c r="O84" s="30">
        <v>1</v>
      </c>
      <c r="P84" s="40">
        <v>0</v>
      </c>
      <c r="Q84" s="35">
        <v>10</v>
      </c>
      <c r="R84" s="6"/>
      <c r="S84" s="6"/>
      <c r="W84" s="1">
        <v>6</v>
      </c>
      <c r="X84" s="1">
        <v>4</v>
      </c>
      <c r="Y84" s="1">
        <v>2</v>
      </c>
      <c r="Z84" s="1">
        <f>F84+H84+J84+L84+N84+P84</f>
        <v>38</v>
      </c>
      <c r="AA84" s="22">
        <f t="shared" si="5"/>
        <v>6.333333333333333</v>
      </c>
      <c r="AB84" s="1">
        <f>G84+I84+K84+M84+O84+Q84</f>
        <v>35</v>
      </c>
      <c r="AC84" s="22">
        <f t="shared" si="6"/>
        <v>5.833333333333333</v>
      </c>
      <c r="AD84" s="1">
        <f t="shared" si="7"/>
        <v>3</v>
      </c>
    </row>
    <row r="85" spans="1:30" x14ac:dyDescent="0.25">
      <c r="A85" s="1">
        <v>81</v>
      </c>
      <c r="B85" s="1">
        <v>2015</v>
      </c>
      <c r="C85" s="54" t="s">
        <v>449</v>
      </c>
      <c r="D85" s="30">
        <v>17</v>
      </c>
      <c r="E85" s="30">
        <v>2</v>
      </c>
      <c r="F85" s="38">
        <v>1</v>
      </c>
      <c r="G85" s="30">
        <v>0</v>
      </c>
      <c r="H85" s="40">
        <v>5</v>
      </c>
      <c r="I85" s="35">
        <v>12</v>
      </c>
      <c r="J85" s="38">
        <v>9</v>
      </c>
      <c r="K85" s="30">
        <v>0</v>
      </c>
      <c r="L85" s="38">
        <v>6</v>
      </c>
      <c r="M85" s="30">
        <v>3</v>
      </c>
      <c r="N85" s="40">
        <v>7</v>
      </c>
      <c r="O85" s="35">
        <v>10</v>
      </c>
      <c r="W85" s="17">
        <v>6</v>
      </c>
      <c r="X85" s="17">
        <v>4</v>
      </c>
      <c r="Y85" s="17">
        <v>2</v>
      </c>
      <c r="Z85" s="17">
        <f>D85+F85+H85+J85+L85+N85</f>
        <v>45</v>
      </c>
      <c r="AA85" s="17">
        <f t="shared" si="5"/>
        <v>7.5</v>
      </c>
      <c r="AB85" s="17">
        <f>E85+G85+I85+K85+M85+O85</f>
        <v>27</v>
      </c>
      <c r="AC85" s="17">
        <f t="shared" si="6"/>
        <v>4.5</v>
      </c>
      <c r="AD85" s="1">
        <f t="shared" si="7"/>
        <v>18</v>
      </c>
    </row>
    <row r="86" spans="1:30" x14ac:dyDescent="0.25">
      <c r="A86" s="1">
        <v>82</v>
      </c>
      <c r="B86" s="1">
        <v>2019</v>
      </c>
      <c r="C86" s="54" t="s">
        <v>40</v>
      </c>
      <c r="D86" s="30">
        <v>6</v>
      </c>
      <c r="E86" s="30">
        <v>3</v>
      </c>
      <c r="F86" s="38">
        <v>10</v>
      </c>
      <c r="G86" s="30">
        <v>5</v>
      </c>
      <c r="H86" s="38">
        <v>17</v>
      </c>
      <c r="I86" s="30">
        <v>4</v>
      </c>
      <c r="J86" s="40">
        <v>6</v>
      </c>
      <c r="K86" s="35">
        <v>7</v>
      </c>
      <c r="L86" s="38">
        <v>7</v>
      </c>
      <c r="M86" s="30">
        <v>4</v>
      </c>
      <c r="N86" s="40">
        <v>2</v>
      </c>
      <c r="O86" s="35">
        <v>7</v>
      </c>
      <c r="W86" s="1">
        <v>6</v>
      </c>
      <c r="X86" s="1">
        <v>4</v>
      </c>
      <c r="Y86" s="1">
        <v>2</v>
      </c>
      <c r="Z86" s="1">
        <f>D86+F86+H86+J86+L86+N86</f>
        <v>48</v>
      </c>
      <c r="AA86" s="22">
        <f t="shared" si="5"/>
        <v>8</v>
      </c>
      <c r="AB86" s="1">
        <f>E86+G86+I86+K86+M86+O86</f>
        <v>30</v>
      </c>
      <c r="AC86" s="1">
        <f t="shared" si="6"/>
        <v>5</v>
      </c>
      <c r="AD86" s="1">
        <f t="shared" si="7"/>
        <v>18</v>
      </c>
    </row>
    <row r="87" spans="1:30" x14ac:dyDescent="0.25">
      <c r="A87" s="1">
        <v>83</v>
      </c>
      <c r="B87" s="1">
        <v>2004</v>
      </c>
      <c r="C87" s="66" t="s">
        <v>76</v>
      </c>
      <c r="D87" s="30">
        <v>11</v>
      </c>
      <c r="E87" s="30">
        <v>7</v>
      </c>
      <c r="F87" s="38">
        <v>3</v>
      </c>
      <c r="G87" s="30">
        <v>0</v>
      </c>
      <c r="H87" s="44" t="s">
        <v>243</v>
      </c>
      <c r="I87" s="289"/>
      <c r="J87" s="40">
        <v>2</v>
      </c>
      <c r="K87" s="35">
        <v>3</v>
      </c>
      <c r="L87" s="38">
        <v>2</v>
      </c>
      <c r="M87" s="30">
        <v>1</v>
      </c>
      <c r="N87" s="38">
        <v>3</v>
      </c>
      <c r="O87" s="30">
        <v>0</v>
      </c>
      <c r="P87" s="35">
        <v>6</v>
      </c>
      <c r="Q87" s="35">
        <v>11</v>
      </c>
      <c r="W87" s="17">
        <v>6</v>
      </c>
      <c r="X87" s="17">
        <v>4</v>
      </c>
      <c r="Y87" s="17">
        <v>2</v>
      </c>
      <c r="Z87" s="17">
        <f>D87+F87+J87+L87+N87+P87</f>
        <v>27</v>
      </c>
      <c r="AA87" s="19">
        <f t="shared" si="5"/>
        <v>4.5</v>
      </c>
      <c r="AB87" s="17">
        <f>E87+G87+K87+M87+O87+Q87</f>
        <v>22</v>
      </c>
      <c r="AC87" s="19">
        <f t="shared" si="6"/>
        <v>3.6666666666666665</v>
      </c>
      <c r="AD87" s="1">
        <f t="shared" si="7"/>
        <v>5</v>
      </c>
    </row>
    <row r="88" spans="1:30" x14ac:dyDescent="0.25">
      <c r="A88" s="1">
        <v>84</v>
      </c>
      <c r="B88" s="1">
        <v>2019</v>
      </c>
      <c r="C88" s="54" t="s">
        <v>18</v>
      </c>
      <c r="D88" s="30">
        <v>9</v>
      </c>
      <c r="E88" s="30">
        <v>4</v>
      </c>
      <c r="F88" s="38">
        <v>9</v>
      </c>
      <c r="G88" s="30">
        <v>2</v>
      </c>
      <c r="H88" s="40">
        <v>3</v>
      </c>
      <c r="I88" s="35">
        <v>5</v>
      </c>
      <c r="J88" s="38">
        <v>12</v>
      </c>
      <c r="K88" s="30">
        <v>1</v>
      </c>
      <c r="L88" s="38">
        <v>7</v>
      </c>
      <c r="M88" s="30">
        <v>0</v>
      </c>
      <c r="N88" s="44" t="s">
        <v>242</v>
      </c>
      <c r="O88" s="67"/>
      <c r="P88" s="35">
        <v>0</v>
      </c>
      <c r="Q88" s="35">
        <v>1</v>
      </c>
      <c r="W88" s="1">
        <v>6</v>
      </c>
      <c r="X88" s="1">
        <v>4</v>
      </c>
      <c r="Y88" s="1">
        <v>2</v>
      </c>
      <c r="Z88" s="1">
        <f>D88+F88+H88+J88+L88+P88</f>
        <v>40</v>
      </c>
      <c r="AA88" s="22">
        <f t="shared" si="5"/>
        <v>6.666666666666667</v>
      </c>
      <c r="AB88" s="1">
        <f>E88+G88+I88+K88+M88+Q88</f>
        <v>13</v>
      </c>
      <c r="AC88" s="22">
        <f t="shared" si="6"/>
        <v>2.1666666666666665</v>
      </c>
      <c r="AD88" s="1">
        <f t="shared" si="7"/>
        <v>27</v>
      </c>
    </row>
    <row r="89" spans="1:30" x14ac:dyDescent="0.25">
      <c r="A89" s="1">
        <v>85</v>
      </c>
      <c r="B89" s="1">
        <v>1989</v>
      </c>
      <c r="C89" t="s">
        <v>18</v>
      </c>
      <c r="D89" s="30">
        <v>5</v>
      </c>
      <c r="E89" s="30">
        <v>1</v>
      </c>
      <c r="F89" s="38">
        <v>4</v>
      </c>
      <c r="G89" s="30">
        <v>3</v>
      </c>
      <c r="H89" s="38">
        <v>5</v>
      </c>
      <c r="I89" s="30">
        <v>4</v>
      </c>
      <c r="J89" s="38">
        <v>3</v>
      </c>
      <c r="K89" s="30">
        <v>1</v>
      </c>
      <c r="L89" s="141">
        <v>1</v>
      </c>
      <c r="M89" s="140">
        <v>10</v>
      </c>
      <c r="N89" s="140">
        <v>5</v>
      </c>
      <c r="O89" s="140">
        <v>6</v>
      </c>
      <c r="W89" s="1">
        <v>6</v>
      </c>
      <c r="X89" s="1">
        <v>4</v>
      </c>
      <c r="Y89" s="1">
        <v>2</v>
      </c>
      <c r="Z89" s="1">
        <f>D89+F89+H89+J89+L89+N89</f>
        <v>23</v>
      </c>
      <c r="AA89" s="22">
        <f t="shared" si="5"/>
        <v>3.8333333333333335</v>
      </c>
      <c r="AB89" s="1">
        <f>E89+G89+I89+K89+M89+O89</f>
        <v>25</v>
      </c>
      <c r="AC89" s="22">
        <f t="shared" si="6"/>
        <v>4.166666666666667</v>
      </c>
      <c r="AD89" s="1">
        <f t="shared" si="7"/>
        <v>-2</v>
      </c>
    </row>
    <row r="90" spans="1:30" x14ac:dyDescent="0.25">
      <c r="A90" s="1">
        <v>86</v>
      </c>
      <c r="B90" s="1">
        <v>1994</v>
      </c>
      <c r="C90" t="s">
        <v>18</v>
      </c>
      <c r="D90" s="30">
        <v>9</v>
      </c>
      <c r="E90" s="30">
        <v>3</v>
      </c>
      <c r="F90" s="44" t="s">
        <v>242</v>
      </c>
      <c r="G90" s="32"/>
      <c r="H90" s="38">
        <v>12</v>
      </c>
      <c r="I90" s="30">
        <v>4</v>
      </c>
      <c r="J90" s="141">
        <v>8</v>
      </c>
      <c r="K90" s="140">
        <v>10</v>
      </c>
      <c r="L90" s="38">
        <v>6</v>
      </c>
      <c r="M90" s="30">
        <v>3</v>
      </c>
      <c r="N90" s="38">
        <v>7</v>
      </c>
      <c r="O90" s="30">
        <v>4</v>
      </c>
      <c r="P90" s="141">
        <v>6</v>
      </c>
      <c r="Q90" s="140">
        <v>12</v>
      </c>
      <c r="W90" s="17">
        <v>6</v>
      </c>
      <c r="X90" s="17">
        <v>4</v>
      </c>
      <c r="Y90" s="17">
        <v>2</v>
      </c>
      <c r="Z90" s="17">
        <f>D90+H90+J90+L90+N90+P90</f>
        <v>48</v>
      </c>
      <c r="AA90" s="22">
        <f t="shared" si="5"/>
        <v>8</v>
      </c>
      <c r="AB90" s="17">
        <f>E90+I90+K90+M90+O90+Q90</f>
        <v>36</v>
      </c>
      <c r="AC90" s="19">
        <f t="shared" si="6"/>
        <v>6</v>
      </c>
      <c r="AD90" s="17">
        <f t="shared" si="7"/>
        <v>12</v>
      </c>
    </row>
    <row r="91" spans="1:30" x14ac:dyDescent="0.25">
      <c r="A91" s="1">
        <v>87</v>
      </c>
      <c r="B91" s="1">
        <v>1995</v>
      </c>
      <c r="C91" t="s">
        <v>18</v>
      </c>
      <c r="D91" s="30">
        <v>5</v>
      </c>
      <c r="E91" s="30">
        <v>1</v>
      </c>
      <c r="F91" s="38">
        <v>4</v>
      </c>
      <c r="G91" s="30">
        <v>3</v>
      </c>
      <c r="H91" s="38">
        <v>5</v>
      </c>
      <c r="I91" s="30">
        <v>4</v>
      </c>
      <c r="J91" s="201"/>
      <c r="K91" s="18"/>
      <c r="L91" s="38">
        <v>3</v>
      </c>
      <c r="M91" s="30">
        <v>1</v>
      </c>
      <c r="N91" s="31"/>
      <c r="O91" s="303"/>
      <c r="P91" s="35">
        <v>1</v>
      </c>
      <c r="Q91" s="35">
        <v>10</v>
      </c>
      <c r="R91" s="31"/>
      <c r="S91" s="31"/>
      <c r="T91" s="35">
        <v>5</v>
      </c>
      <c r="U91" s="35">
        <v>6</v>
      </c>
      <c r="W91" s="17">
        <v>6</v>
      </c>
      <c r="X91" s="17">
        <v>4</v>
      </c>
      <c r="Y91" s="17">
        <v>2</v>
      </c>
      <c r="Z91" s="17">
        <f>D91+F91+H91+L91+P91+T91</f>
        <v>23</v>
      </c>
      <c r="AA91" s="19">
        <f t="shared" si="5"/>
        <v>3.8333333333333335</v>
      </c>
      <c r="AB91" s="17">
        <f>E91+G91+I91+M91+Q91+U91</f>
        <v>25</v>
      </c>
      <c r="AC91" s="19">
        <f t="shared" si="6"/>
        <v>4.166666666666667</v>
      </c>
      <c r="AD91" s="17">
        <f t="shared" si="7"/>
        <v>-2</v>
      </c>
    </row>
    <row r="92" spans="1:30" x14ac:dyDescent="0.25">
      <c r="A92" s="1">
        <v>88</v>
      </c>
      <c r="B92" s="1">
        <v>2015</v>
      </c>
      <c r="C92" s="54" t="s">
        <v>128</v>
      </c>
      <c r="D92" s="30">
        <v>8</v>
      </c>
      <c r="E92" s="30">
        <f>+G92+I92+K92+M92+Q92</f>
        <v>14</v>
      </c>
      <c r="F92" s="40">
        <v>0</v>
      </c>
      <c r="G92" s="35">
        <v>1</v>
      </c>
      <c r="H92" s="38">
        <v>1</v>
      </c>
      <c r="I92" s="30">
        <v>0</v>
      </c>
      <c r="J92" s="38">
        <v>10</v>
      </c>
      <c r="K92" s="30">
        <v>0</v>
      </c>
      <c r="L92" s="38">
        <v>14</v>
      </c>
      <c r="M92" s="30">
        <v>9</v>
      </c>
      <c r="N92" s="44" t="s">
        <v>242</v>
      </c>
      <c r="O92" s="32"/>
      <c r="P92" s="35">
        <v>3</v>
      </c>
      <c r="Q92" s="35">
        <v>4</v>
      </c>
      <c r="W92" s="17">
        <v>6</v>
      </c>
      <c r="X92" s="17">
        <v>4</v>
      </c>
      <c r="Y92" s="17">
        <v>2</v>
      </c>
      <c r="Z92" s="17">
        <f>D92+F92+H92+J92+L92+P92</f>
        <v>36</v>
      </c>
      <c r="AA92" s="17">
        <f t="shared" si="5"/>
        <v>6</v>
      </c>
      <c r="AB92" s="17">
        <f>E92+G92+I92+K92+M92+Q92</f>
        <v>28</v>
      </c>
      <c r="AC92" s="19">
        <f t="shared" si="6"/>
        <v>4.666666666666667</v>
      </c>
      <c r="AD92" s="1">
        <f t="shared" si="7"/>
        <v>8</v>
      </c>
    </row>
    <row r="93" spans="1:30" x14ac:dyDescent="0.25">
      <c r="A93" s="1">
        <v>89</v>
      </c>
      <c r="B93" s="1">
        <v>2025</v>
      </c>
      <c r="C93" s="194" t="s">
        <v>18</v>
      </c>
      <c r="D93" s="30">
        <v>1</v>
      </c>
      <c r="E93" s="30">
        <v>0</v>
      </c>
      <c r="F93" s="40">
        <v>7</v>
      </c>
      <c r="G93" s="35">
        <v>15</v>
      </c>
      <c r="H93" s="38">
        <v>4</v>
      </c>
      <c r="I93" s="30">
        <v>3</v>
      </c>
      <c r="J93" s="38">
        <v>8</v>
      </c>
      <c r="K93" s="30">
        <v>2</v>
      </c>
      <c r="L93" s="44" t="s">
        <v>242</v>
      </c>
      <c r="M93" s="32"/>
      <c r="N93" s="30">
        <v>11</v>
      </c>
      <c r="O93" s="30">
        <v>0</v>
      </c>
      <c r="P93" s="40">
        <v>1</v>
      </c>
      <c r="Q93" s="35">
        <v>3</v>
      </c>
      <c r="R93" s="6"/>
      <c r="S93" s="6"/>
      <c r="T93" s="195"/>
      <c r="U93" s="6"/>
      <c r="W93" s="5">
        <v>6</v>
      </c>
      <c r="X93" s="5">
        <v>4</v>
      </c>
      <c r="Y93" s="5">
        <v>2</v>
      </c>
      <c r="Z93" s="5">
        <f>D93+F93+H93+J93++N93+P93</f>
        <v>32</v>
      </c>
      <c r="AA93" s="196">
        <f t="shared" si="5"/>
        <v>5.333333333333333</v>
      </c>
      <c r="AB93" s="5">
        <f>E93+G93+I93+K93+O93+Q93</f>
        <v>23</v>
      </c>
      <c r="AC93" s="196">
        <f t="shared" si="6"/>
        <v>3.8333333333333335</v>
      </c>
      <c r="AD93" s="5">
        <f t="shared" si="7"/>
        <v>9</v>
      </c>
    </row>
    <row r="94" spans="1:30" x14ac:dyDescent="0.25">
      <c r="A94" s="1">
        <v>90</v>
      </c>
      <c r="B94" s="1">
        <v>1982</v>
      </c>
      <c r="C94" s="54" t="s">
        <v>431</v>
      </c>
      <c r="D94" s="35">
        <v>0</v>
      </c>
      <c r="E94" s="35">
        <v>4</v>
      </c>
      <c r="F94" s="38">
        <v>8</v>
      </c>
      <c r="G94" s="30">
        <v>1</v>
      </c>
      <c r="H94" s="38">
        <v>5</v>
      </c>
      <c r="I94" s="30">
        <v>1</v>
      </c>
      <c r="J94" s="255"/>
      <c r="L94" s="38">
        <v>7</v>
      </c>
      <c r="M94" s="30">
        <v>2</v>
      </c>
      <c r="N94" s="38">
        <v>5</v>
      </c>
      <c r="O94" s="30">
        <v>0</v>
      </c>
      <c r="R94" s="35">
        <v>0</v>
      </c>
      <c r="S94" s="35">
        <v>3</v>
      </c>
      <c r="V94" s="53"/>
      <c r="W94" s="1">
        <v>6</v>
      </c>
      <c r="X94" s="1">
        <v>4</v>
      </c>
      <c r="Y94" s="1">
        <v>2</v>
      </c>
      <c r="Z94" s="1">
        <f>D94+F94+H94+L94+N94+R94</f>
        <v>25</v>
      </c>
      <c r="AA94" s="22">
        <f t="shared" si="5"/>
        <v>4.166666666666667</v>
      </c>
      <c r="AB94" s="1">
        <f>E94+G94+I94+M94+O94+S94</f>
        <v>11</v>
      </c>
      <c r="AC94" s="22">
        <f t="shared" si="6"/>
        <v>1.8333333333333333</v>
      </c>
      <c r="AD94" s="1">
        <f t="shared" si="7"/>
        <v>14</v>
      </c>
    </row>
    <row r="95" spans="1:30" x14ac:dyDescent="0.25">
      <c r="A95" s="1">
        <v>91</v>
      </c>
      <c r="B95" s="1">
        <v>2026</v>
      </c>
      <c r="C95" s="297" t="s">
        <v>19</v>
      </c>
      <c r="D95" s="30">
        <v>6</v>
      </c>
      <c r="E95" s="30">
        <v>1</v>
      </c>
      <c r="F95" s="38">
        <v>15</v>
      </c>
      <c r="G95" s="30">
        <v>4</v>
      </c>
      <c r="H95" s="40">
        <v>5</v>
      </c>
      <c r="I95" s="35">
        <v>10</v>
      </c>
      <c r="J95" s="38">
        <v>2</v>
      </c>
      <c r="K95" s="30">
        <v>1</v>
      </c>
      <c r="L95" s="38">
        <v>7</v>
      </c>
      <c r="M95" s="30">
        <v>2</v>
      </c>
      <c r="N95" s="32" t="s">
        <v>243</v>
      </c>
      <c r="O95" s="36"/>
      <c r="P95" s="35">
        <v>3</v>
      </c>
      <c r="Q95" s="35">
        <v>4</v>
      </c>
      <c r="R95" s="5"/>
      <c r="S95" s="5"/>
      <c r="T95" s="5"/>
      <c r="U95" s="5"/>
      <c r="V95" s="5"/>
      <c r="W95" s="1">
        <v>6</v>
      </c>
      <c r="X95" s="5">
        <v>4</v>
      </c>
      <c r="Y95" s="5">
        <v>2</v>
      </c>
      <c r="Z95" s="5">
        <f>D95+F95+H95+J95+L95+P95</f>
        <v>38</v>
      </c>
      <c r="AA95" s="196">
        <f>Z95/6</f>
        <v>6.333333333333333</v>
      </c>
      <c r="AB95" s="5">
        <f>E95+G95+I95+K95+M95+Q95</f>
        <v>22</v>
      </c>
      <c r="AC95" s="196">
        <f>AB95/6</f>
        <v>3.6666666666666665</v>
      </c>
      <c r="AD95" s="5">
        <f t="shared" si="7"/>
        <v>16</v>
      </c>
    </row>
    <row r="96" spans="1:30" x14ac:dyDescent="0.25">
      <c r="A96" s="1">
        <v>92</v>
      </c>
      <c r="B96" s="1">
        <v>2022</v>
      </c>
      <c r="C96" s="54" t="s">
        <v>59</v>
      </c>
      <c r="D96" s="35">
        <v>2</v>
      </c>
      <c r="E96" s="35">
        <v>8</v>
      </c>
      <c r="F96" s="44" t="s">
        <v>242</v>
      </c>
      <c r="G96" s="32"/>
      <c r="H96" s="38">
        <v>5</v>
      </c>
      <c r="I96" s="30">
        <v>3</v>
      </c>
      <c r="J96" s="38">
        <v>9</v>
      </c>
      <c r="K96" s="30">
        <v>4</v>
      </c>
      <c r="L96" s="38">
        <v>9</v>
      </c>
      <c r="M96" s="30">
        <v>1</v>
      </c>
      <c r="N96" s="40">
        <v>3</v>
      </c>
      <c r="O96" s="35">
        <v>8</v>
      </c>
      <c r="W96" s="1">
        <v>5</v>
      </c>
      <c r="X96" s="1">
        <v>3</v>
      </c>
      <c r="Y96" s="1">
        <v>2</v>
      </c>
      <c r="Z96" s="1">
        <f>D96+H96+J96+L96+N96</f>
        <v>28</v>
      </c>
      <c r="AA96" s="1">
        <f t="shared" ref="AA96:AA127" si="8">Z96/W96</f>
        <v>5.6</v>
      </c>
      <c r="AB96" s="1">
        <f>E96+I96+K96+M96+O96</f>
        <v>24</v>
      </c>
      <c r="AC96" s="1">
        <f t="shared" ref="AC96:AC127" si="9">AB96/W96</f>
        <v>4.8</v>
      </c>
      <c r="AD96" s="1">
        <f t="shared" si="7"/>
        <v>4</v>
      </c>
    </row>
    <row r="97" spans="1:30" x14ac:dyDescent="0.25">
      <c r="A97" s="1">
        <v>93</v>
      </c>
      <c r="B97" s="1">
        <v>2005</v>
      </c>
      <c r="C97" s="54" t="s">
        <v>59</v>
      </c>
      <c r="D97" s="30">
        <v>6</v>
      </c>
      <c r="E97" s="30">
        <v>1</v>
      </c>
      <c r="F97" s="38">
        <v>4</v>
      </c>
      <c r="G97" s="30">
        <v>1</v>
      </c>
      <c r="H97" s="40">
        <v>2</v>
      </c>
      <c r="I97" s="35">
        <v>3</v>
      </c>
      <c r="J97" s="38">
        <v>4</v>
      </c>
      <c r="K97" s="30">
        <v>3</v>
      </c>
      <c r="L97" s="40">
        <v>1</v>
      </c>
      <c r="M97" s="35">
        <v>4</v>
      </c>
      <c r="N97" s="255"/>
      <c r="W97" s="17">
        <v>5</v>
      </c>
      <c r="X97" s="17">
        <v>3</v>
      </c>
      <c r="Y97" s="17">
        <v>2</v>
      </c>
      <c r="Z97" s="17">
        <f>D97+F97+H97+J97+L97</f>
        <v>17</v>
      </c>
      <c r="AA97" s="19">
        <f t="shared" si="8"/>
        <v>3.4</v>
      </c>
      <c r="AB97" s="17">
        <f>E97+G97+I97+K97+M97</f>
        <v>12</v>
      </c>
      <c r="AC97" s="19">
        <f t="shared" si="9"/>
        <v>2.4</v>
      </c>
      <c r="AD97" s="1">
        <f t="shared" si="7"/>
        <v>5</v>
      </c>
    </row>
    <row r="98" spans="1:30" x14ac:dyDescent="0.25">
      <c r="A98" s="1">
        <v>94</v>
      </c>
      <c r="B98" s="1">
        <v>2019</v>
      </c>
      <c r="C98" s="54" t="s">
        <v>38</v>
      </c>
      <c r="D98" s="35">
        <v>2</v>
      </c>
      <c r="E98" s="35">
        <v>10</v>
      </c>
      <c r="F98" s="38">
        <v>4</v>
      </c>
      <c r="G98" s="30">
        <v>0</v>
      </c>
      <c r="H98" s="38">
        <v>1</v>
      </c>
      <c r="I98" s="30">
        <v>0</v>
      </c>
      <c r="J98" s="38">
        <v>7</v>
      </c>
      <c r="K98" s="30">
        <v>5</v>
      </c>
      <c r="L98" s="44" t="s">
        <v>242</v>
      </c>
      <c r="M98" s="32"/>
      <c r="N98" s="35">
        <v>1</v>
      </c>
      <c r="O98" s="35">
        <v>6</v>
      </c>
      <c r="W98" s="1">
        <v>5</v>
      </c>
      <c r="X98" s="1">
        <v>3</v>
      </c>
      <c r="Y98" s="1">
        <v>2</v>
      </c>
      <c r="Z98" s="1">
        <f>D98+F98+H98+J98+N98</f>
        <v>15</v>
      </c>
      <c r="AA98" s="1">
        <f t="shared" si="8"/>
        <v>3</v>
      </c>
      <c r="AB98" s="1">
        <f>E98+G98+I98+K98+O98</f>
        <v>21</v>
      </c>
      <c r="AC98" s="1">
        <f t="shared" si="9"/>
        <v>4.2</v>
      </c>
      <c r="AD98" s="1">
        <f t="shared" si="7"/>
        <v>-6</v>
      </c>
    </row>
    <row r="99" spans="1:30" x14ac:dyDescent="0.25">
      <c r="A99" s="1">
        <v>95</v>
      </c>
      <c r="B99" s="1">
        <v>2012</v>
      </c>
      <c r="C99" s="66" t="s">
        <v>38</v>
      </c>
      <c r="D99" s="30">
        <v>5</v>
      </c>
      <c r="E99" s="30">
        <v>3</v>
      </c>
      <c r="F99" s="38">
        <v>3</v>
      </c>
      <c r="G99" s="30">
        <v>2</v>
      </c>
      <c r="H99" s="40">
        <v>3</v>
      </c>
      <c r="I99" s="35">
        <v>7</v>
      </c>
      <c r="J99" s="40">
        <v>0</v>
      </c>
      <c r="K99" s="35">
        <v>4</v>
      </c>
      <c r="L99" s="201"/>
      <c r="M99" s="18"/>
      <c r="N99" s="18"/>
      <c r="O99" s="18"/>
      <c r="P99" s="18"/>
      <c r="Q99" s="18"/>
      <c r="R99" s="18"/>
      <c r="S99" s="18"/>
      <c r="W99" s="17">
        <v>5</v>
      </c>
      <c r="X99" s="17">
        <v>3</v>
      </c>
      <c r="Y99" s="17">
        <v>2</v>
      </c>
      <c r="Z99" s="17">
        <f>D99+F99+H99+J99</f>
        <v>11</v>
      </c>
      <c r="AA99" s="17">
        <f t="shared" si="8"/>
        <v>2.2000000000000002</v>
      </c>
      <c r="AB99" s="17">
        <f>E99+G99+I99+K99</f>
        <v>16</v>
      </c>
      <c r="AC99" s="17">
        <f t="shared" si="9"/>
        <v>3.2</v>
      </c>
      <c r="AD99" s="1">
        <f t="shared" si="7"/>
        <v>-5</v>
      </c>
    </row>
    <row r="100" spans="1:30" x14ac:dyDescent="0.25">
      <c r="A100" s="1">
        <v>96</v>
      </c>
      <c r="B100" s="1">
        <v>1994</v>
      </c>
      <c r="C100" t="s">
        <v>38</v>
      </c>
      <c r="D100" s="30">
        <v>11</v>
      </c>
      <c r="E100" s="30">
        <v>7</v>
      </c>
      <c r="F100" s="38">
        <v>7</v>
      </c>
      <c r="G100" s="30">
        <v>1</v>
      </c>
      <c r="H100" s="44" t="s">
        <v>242</v>
      </c>
      <c r="I100" s="32"/>
      <c r="J100" s="38">
        <v>10</v>
      </c>
      <c r="K100" s="30">
        <v>8</v>
      </c>
      <c r="L100" s="141">
        <v>4</v>
      </c>
      <c r="M100" s="140">
        <v>7</v>
      </c>
      <c r="N100" s="141">
        <v>4</v>
      </c>
      <c r="O100" s="140">
        <v>7</v>
      </c>
      <c r="P100" s="31"/>
      <c r="Q100" s="31"/>
      <c r="W100" s="17">
        <v>5</v>
      </c>
      <c r="X100" s="17">
        <v>3</v>
      </c>
      <c r="Y100" s="17">
        <v>2</v>
      </c>
      <c r="Z100" s="17">
        <f>D100+F100+J100+L100+N100</f>
        <v>36</v>
      </c>
      <c r="AA100" s="22">
        <f t="shared" si="8"/>
        <v>7.2</v>
      </c>
      <c r="AB100" s="17">
        <f>E100+G100+K100+M100+O100</f>
        <v>30</v>
      </c>
      <c r="AC100" s="19">
        <f t="shared" si="9"/>
        <v>6</v>
      </c>
      <c r="AD100" s="17">
        <f t="shared" si="7"/>
        <v>6</v>
      </c>
    </row>
    <row r="101" spans="1:30" x14ac:dyDescent="0.25">
      <c r="A101" s="1">
        <v>97</v>
      </c>
      <c r="B101" s="1">
        <v>1996</v>
      </c>
      <c r="C101" t="s">
        <v>123</v>
      </c>
      <c r="D101" s="30">
        <v>7</v>
      </c>
      <c r="E101" s="30">
        <v>6</v>
      </c>
      <c r="F101" s="38">
        <v>3</v>
      </c>
      <c r="G101" s="30">
        <v>1</v>
      </c>
      <c r="H101" s="141">
        <v>0</v>
      </c>
      <c r="I101" s="140">
        <v>11</v>
      </c>
      <c r="J101" s="38">
        <v>4</v>
      </c>
      <c r="K101" s="30">
        <v>3</v>
      </c>
      <c r="L101" s="141">
        <v>3</v>
      </c>
      <c r="M101" s="140">
        <v>7</v>
      </c>
      <c r="N101" s="18"/>
      <c r="O101" s="18"/>
      <c r="P101" s="146"/>
      <c r="Q101" s="146"/>
      <c r="R101" s="53"/>
      <c r="W101" s="1">
        <v>5</v>
      </c>
      <c r="X101" s="1">
        <v>3</v>
      </c>
      <c r="Y101" s="1">
        <v>2</v>
      </c>
      <c r="Z101" s="1">
        <f>D101+F101+H101+J101+L101</f>
        <v>17</v>
      </c>
      <c r="AA101" s="22">
        <f t="shared" si="8"/>
        <v>3.4</v>
      </c>
      <c r="AB101" s="1">
        <f>E101+G101+I101+K101+M101</f>
        <v>28</v>
      </c>
      <c r="AC101" s="22">
        <f t="shared" si="9"/>
        <v>5.6</v>
      </c>
      <c r="AD101" s="1">
        <f t="shared" si="7"/>
        <v>-11</v>
      </c>
    </row>
    <row r="102" spans="1:30" x14ac:dyDescent="0.25">
      <c r="A102" s="1">
        <v>98</v>
      </c>
      <c r="B102" s="5">
        <v>2023</v>
      </c>
      <c r="C102" s="54" t="s">
        <v>106</v>
      </c>
      <c r="D102" s="30">
        <v>8</v>
      </c>
      <c r="E102" s="30">
        <v>7</v>
      </c>
      <c r="F102" s="38">
        <v>11</v>
      </c>
      <c r="G102" s="30">
        <v>9</v>
      </c>
      <c r="H102" s="44" t="s">
        <v>242</v>
      </c>
      <c r="I102" s="32"/>
      <c r="J102" s="40">
        <v>4</v>
      </c>
      <c r="K102" s="35">
        <v>5</v>
      </c>
      <c r="L102" s="38">
        <v>11</v>
      </c>
      <c r="M102" s="30">
        <v>3</v>
      </c>
      <c r="N102" s="40">
        <v>7</v>
      </c>
      <c r="O102" s="35">
        <v>10</v>
      </c>
      <c r="P102" s="6"/>
      <c r="Q102" s="6"/>
      <c r="R102" s="6"/>
      <c r="S102" s="6"/>
      <c r="W102" s="1">
        <v>5</v>
      </c>
      <c r="X102" s="1">
        <v>3</v>
      </c>
      <c r="Y102" s="1">
        <v>2</v>
      </c>
      <c r="Z102" s="1">
        <f>D102+F102+J102+L102+N102</f>
        <v>41</v>
      </c>
      <c r="AA102" s="1">
        <f t="shared" si="8"/>
        <v>8.1999999999999993</v>
      </c>
      <c r="AB102" s="1">
        <f>E102+G102+K102+M102+O102</f>
        <v>34</v>
      </c>
      <c r="AC102" s="1">
        <f t="shared" si="9"/>
        <v>6.8</v>
      </c>
      <c r="AD102" s="1">
        <f t="shared" si="7"/>
        <v>7</v>
      </c>
    </row>
    <row r="103" spans="1:30" x14ac:dyDescent="0.25">
      <c r="A103" s="1">
        <v>99</v>
      </c>
      <c r="B103" s="1">
        <v>1989</v>
      </c>
      <c r="C103" t="s">
        <v>106</v>
      </c>
      <c r="D103" s="30">
        <v>9</v>
      </c>
      <c r="E103" s="30">
        <v>2</v>
      </c>
      <c r="F103" s="141">
        <v>4</v>
      </c>
      <c r="G103" s="140">
        <v>5</v>
      </c>
      <c r="H103" s="38">
        <v>5</v>
      </c>
      <c r="I103" s="30">
        <v>4</v>
      </c>
      <c r="J103" s="38">
        <v>4</v>
      </c>
      <c r="K103" s="30">
        <v>3</v>
      </c>
      <c r="L103" s="141">
        <v>6</v>
      </c>
      <c r="M103" s="140">
        <v>9</v>
      </c>
      <c r="N103" s="255"/>
      <c r="W103" s="1">
        <v>5</v>
      </c>
      <c r="X103" s="1">
        <v>3</v>
      </c>
      <c r="Y103" s="1">
        <v>2</v>
      </c>
      <c r="Z103" s="1">
        <f>D103+F103+H103+J103+L103</f>
        <v>28</v>
      </c>
      <c r="AA103" s="22">
        <f t="shared" si="8"/>
        <v>5.6</v>
      </c>
      <c r="AB103" s="1">
        <f>E103+G103+I103+K103+M103</f>
        <v>23</v>
      </c>
      <c r="AC103" s="22">
        <f t="shared" si="9"/>
        <v>4.5999999999999996</v>
      </c>
      <c r="AD103" s="1">
        <f t="shared" si="7"/>
        <v>5</v>
      </c>
    </row>
    <row r="104" spans="1:30" x14ac:dyDescent="0.25">
      <c r="A104" s="1">
        <v>100</v>
      </c>
      <c r="B104" s="1">
        <v>1995</v>
      </c>
      <c r="C104" t="s">
        <v>106</v>
      </c>
      <c r="D104" s="30">
        <v>9</v>
      </c>
      <c r="E104" s="30">
        <v>2</v>
      </c>
      <c r="F104" s="44" t="s">
        <v>242</v>
      </c>
      <c r="G104" s="32"/>
      <c r="H104" s="40">
        <v>4</v>
      </c>
      <c r="I104" s="35">
        <v>5</v>
      </c>
      <c r="J104" s="38">
        <v>5</v>
      </c>
      <c r="K104" s="30">
        <v>4</v>
      </c>
      <c r="L104" s="38">
        <v>4</v>
      </c>
      <c r="M104" s="39">
        <v>3</v>
      </c>
      <c r="N104" s="35">
        <v>6</v>
      </c>
      <c r="O104" s="35">
        <v>9</v>
      </c>
      <c r="P104" s="18"/>
      <c r="Q104" s="18"/>
      <c r="R104" s="18"/>
      <c r="S104" s="18"/>
      <c r="T104" s="18"/>
      <c r="U104" s="18"/>
      <c r="W104" s="17">
        <v>5</v>
      </c>
      <c r="X104" s="17">
        <v>3</v>
      </c>
      <c r="Y104" s="17">
        <v>2</v>
      </c>
      <c r="Z104" s="17">
        <f>D104+H104+J104+L104+N104</f>
        <v>28</v>
      </c>
      <c r="AA104" s="19">
        <f t="shared" si="8"/>
        <v>5.6</v>
      </c>
      <c r="AB104" s="17">
        <f>E104+I104+K104+M104+O104</f>
        <v>23</v>
      </c>
      <c r="AC104" s="19">
        <f t="shared" si="9"/>
        <v>4.5999999999999996</v>
      </c>
      <c r="AD104" s="17">
        <f t="shared" si="7"/>
        <v>5</v>
      </c>
    </row>
    <row r="105" spans="1:30" x14ac:dyDescent="0.25">
      <c r="A105" s="1">
        <v>101</v>
      </c>
      <c r="B105" s="1">
        <v>2014</v>
      </c>
      <c r="C105" s="54" t="s">
        <v>183</v>
      </c>
      <c r="D105" s="30">
        <v>4</v>
      </c>
      <c r="E105" s="30">
        <v>3</v>
      </c>
      <c r="F105" s="38">
        <v>5</v>
      </c>
      <c r="G105" s="30">
        <v>4</v>
      </c>
      <c r="H105" s="40">
        <v>3</v>
      </c>
      <c r="I105" s="35">
        <v>7</v>
      </c>
      <c r="J105" s="38">
        <v>12</v>
      </c>
      <c r="K105" s="30">
        <v>1</v>
      </c>
      <c r="L105" s="40">
        <v>3</v>
      </c>
      <c r="M105" s="35">
        <v>7</v>
      </c>
      <c r="N105" s="18"/>
      <c r="O105" s="18"/>
      <c r="W105" s="17">
        <v>5</v>
      </c>
      <c r="X105" s="17">
        <v>3</v>
      </c>
      <c r="Y105" s="17">
        <v>2</v>
      </c>
      <c r="Z105" s="17">
        <f>D105+F105+H105+J105+L105</f>
        <v>27</v>
      </c>
      <c r="AA105" s="17">
        <f t="shared" si="8"/>
        <v>5.4</v>
      </c>
      <c r="AB105" s="17">
        <f>E105+G105+I105+K105+M105</f>
        <v>22</v>
      </c>
      <c r="AC105" s="17">
        <f t="shared" si="9"/>
        <v>4.4000000000000004</v>
      </c>
      <c r="AD105" s="1">
        <f t="shared" si="7"/>
        <v>5</v>
      </c>
    </row>
    <row r="106" spans="1:30" x14ac:dyDescent="0.25">
      <c r="A106" s="1">
        <v>102</v>
      </c>
      <c r="B106" s="1">
        <v>2009</v>
      </c>
      <c r="C106" s="54" t="s">
        <v>108</v>
      </c>
      <c r="D106" s="30">
        <v>7</v>
      </c>
      <c r="E106" s="30">
        <v>4</v>
      </c>
      <c r="F106" s="44" t="s">
        <v>242</v>
      </c>
      <c r="G106" s="289"/>
      <c r="H106" s="40">
        <v>6</v>
      </c>
      <c r="I106" s="35">
        <v>11</v>
      </c>
      <c r="J106" s="38">
        <v>1</v>
      </c>
      <c r="K106" s="30">
        <v>0</v>
      </c>
      <c r="L106" s="38">
        <v>8</v>
      </c>
      <c r="M106" s="30">
        <v>6</v>
      </c>
      <c r="N106" s="40">
        <v>0</v>
      </c>
      <c r="O106" s="35">
        <v>2</v>
      </c>
      <c r="W106" s="1">
        <v>5</v>
      </c>
      <c r="X106" s="1">
        <v>3</v>
      </c>
      <c r="Y106" s="1">
        <v>2</v>
      </c>
      <c r="Z106" s="1">
        <f>D106+H106+J106+L106+N106</f>
        <v>22</v>
      </c>
      <c r="AA106" s="1">
        <f t="shared" si="8"/>
        <v>4.4000000000000004</v>
      </c>
      <c r="AB106" s="1">
        <f>E106+I106+K106+M106+O106</f>
        <v>23</v>
      </c>
      <c r="AC106" s="1">
        <f t="shared" si="9"/>
        <v>4.5999999999999996</v>
      </c>
      <c r="AD106" s="1">
        <f t="shared" si="7"/>
        <v>-1</v>
      </c>
    </row>
    <row r="107" spans="1:30" x14ac:dyDescent="0.25">
      <c r="A107" s="1">
        <v>103</v>
      </c>
      <c r="B107" s="17">
        <v>2024</v>
      </c>
      <c r="C107" s="66" t="s">
        <v>58</v>
      </c>
      <c r="D107" s="30">
        <v>10</v>
      </c>
      <c r="E107" s="30">
        <v>2</v>
      </c>
      <c r="F107" s="38">
        <v>8</v>
      </c>
      <c r="G107" s="30">
        <v>7</v>
      </c>
      <c r="H107" s="290"/>
      <c r="I107" s="6"/>
      <c r="J107" s="30">
        <v>1</v>
      </c>
      <c r="K107" s="30">
        <v>0</v>
      </c>
      <c r="L107" s="40">
        <v>4</v>
      </c>
      <c r="M107" s="35">
        <v>5</v>
      </c>
      <c r="N107" s="40">
        <v>8</v>
      </c>
      <c r="O107" s="35">
        <v>12</v>
      </c>
      <c r="P107" s="6"/>
      <c r="Q107" s="6"/>
      <c r="R107" s="6"/>
      <c r="S107" s="6"/>
      <c r="T107" s="6"/>
      <c r="U107" s="6"/>
      <c r="V107" s="5"/>
      <c r="W107" s="1">
        <v>5</v>
      </c>
      <c r="X107" s="1">
        <v>3</v>
      </c>
      <c r="Y107" s="1">
        <v>2</v>
      </c>
      <c r="Z107" s="1">
        <f>D107+F107+J107+L107+N107</f>
        <v>31</v>
      </c>
      <c r="AA107" s="1">
        <f t="shared" si="8"/>
        <v>6.2</v>
      </c>
      <c r="AB107" s="1">
        <f>E107+G107+K107+M107+O107</f>
        <v>26</v>
      </c>
      <c r="AC107" s="1">
        <f t="shared" si="9"/>
        <v>5.2</v>
      </c>
      <c r="AD107" s="1">
        <f t="shared" si="7"/>
        <v>5</v>
      </c>
    </row>
    <row r="108" spans="1:30" x14ac:dyDescent="0.25">
      <c r="A108" s="1">
        <v>104</v>
      </c>
      <c r="B108" s="1">
        <v>2018</v>
      </c>
      <c r="C108" s="54" t="s">
        <v>58</v>
      </c>
      <c r="D108" s="30">
        <v>3</v>
      </c>
      <c r="E108" s="30">
        <v>0</v>
      </c>
      <c r="F108" s="40">
        <v>4</v>
      </c>
      <c r="G108" s="35">
        <v>18</v>
      </c>
      <c r="H108" s="38">
        <v>10</v>
      </c>
      <c r="I108" s="30">
        <v>1</v>
      </c>
      <c r="J108" s="38">
        <v>7</v>
      </c>
      <c r="K108" s="30">
        <v>4</v>
      </c>
      <c r="L108" s="40">
        <v>0</v>
      </c>
      <c r="M108" s="35">
        <v>10</v>
      </c>
      <c r="N108" s="255"/>
      <c r="W108" s="17">
        <v>5</v>
      </c>
      <c r="X108" s="17">
        <v>3</v>
      </c>
      <c r="Y108" s="17">
        <v>2</v>
      </c>
      <c r="Z108" s="17">
        <f>D108+F108+H108+J108+L108</f>
        <v>24</v>
      </c>
      <c r="AA108" s="17">
        <f t="shared" si="8"/>
        <v>4.8</v>
      </c>
      <c r="AB108" s="17">
        <f>E108+G108+I108+K108+M108</f>
        <v>33</v>
      </c>
      <c r="AC108" s="17">
        <f t="shared" si="9"/>
        <v>6.6</v>
      </c>
      <c r="AD108" s="1">
        <f t="shared" si="7"/>
        <v>-9</v>
      </c>
    </row>
    <row r="109" spans="1:30" x14ac:dyDescent="0.25">
      <c r="A109" s="1">
        <v>105</v>
      </c>
      <c r="B109" s="1">
        <v>2013</v>
      </c>
      <c r="C109" s="54" t="s">
        <v>176</v>
      </c>
      <c r="D109" s="30">
        <v>5</v>
      </c>
      <c r="E109" s="30">
        <v>2</v>
      </c>
      <c r="F109" s="40">
        <v>3</v>
      </c>
      <c r="G109" s="35">
        <v>4</v>
      </c>
      <c r="H109" s="38">
        <v>7</v>
      </c>
      <c r="I109" s="30">
        <v>1</v>
      </c>
      <c r="J109" s="38">
        <v>6</v>
      </c>
      <c r="K109" s="30">
        <v>3</v>
      </c>
      <c r="L109" s="40">
        <v>3</v>
      </c>
      <c r="M109" s="35">
        <v>4</v>
      </c>
      <c r="N109" s="201"/>
      <c r="O109" s="18"/>
      <c r="P109" s="18"/>
      <c r="Q109" s="18"/>
      <c r="R109" s="18"/>
      <c r="S109" s="18"/>
      <c r="W109" s="17">
        <v>5</v>
      </c>
      <c r="X109" s="17">
        <v>3</v>
      </c>
      <c r="Y109" s="17">
        <v>2</v>
      </c>
      <c r="Z109" s="17">
        <f>D109+F109+H109+J109+L109</f>
        <v>24</v>
      </c>
      <c r="AA109" s="17">
        <f t="shared" si="8"/>
        <v>4.8</v>
      </c>
      <c r="AB109" s="17">
        <f>E109+G109+I109+K109+M109</f>
        <v>14</v>
      </c>
      <c r="AC109" s="17">
        <f t="shared" si="9"/>
        <v>2.8</v>
      </c>
      <c r="AD109" s="1">
        <f t="shared" si="7"/>
        <v>10</v>
      </c>
    </row>
    <row r="110" spans="1:30" x14ac:dyDescent="0.25">
      <c r="A110" s="1">
        <v>106</v>
      </c>
      <c r="B110" s="1">
        <v>2012</v>
      </c>
      <c r="C110" s="66" t="s">
        <v>176</v>
      </c>
      <c r="D110" s="30">
        <v>12</v>
      </c>
      <c r="E110" s="30">
        <v>2</v>
      </c>
      <c r="F110" s="38">
        <v>10</v>
      </c>
      <c r="G110" s="30">
        <v>2</v>
      </c>
      <c r="H110" s="44" t="s">
        <v>242</v>
      </c>
      <c r="I110" s="32"/>
      <c r="J110" s="40">
        <v>6</v>
      </c>
      <c r="K110" s="35">
        <v>12</v>
      </c>
      <c r="L110" s="38">
        <v>8</v>
      </c>
      <c r="M110" s="30">
        <v>1</v>
      </c>
      <c r="N110" s="40">
        <v>3</v>
      </c>
      <c r="O110" s="35">
        <v>6</v>
      </c>
      <c r="P110" s="18"/>
      <c r="Q110" s="18"/>
      <c r="R110" s="18"/>
      <c r="S110" s="18"/>
      <c r="W110" s="17">
        <v>5</v>
      </c>
      <c r="X110" s="17">
        <v>3</v>
      </c>
      <c r="Y110" s="17">
        <v>2</v>
      </c>
      <c r="Z110" s="17">
        <f>D110+F110+J110+L110+N110</f>
        <v>39</v>
      </c>
      <c r="AA110" s="17">
        <f t="shared" si="8"/>
        <v>7.8</v>
      </c>
      <c r="AB110" s="17">
        <f>E110+G110+K110+M110+O110</f>
        <v>23</v>
      </c>
      <c r="AC110" s="17">
        <f t="shared" si="9"/>
        <v>4.5999999999999996</v>
      </c>
      <c r="AD110" s="1">
        <f t="shared" si="7"/>
        <v>16</v>
      </c>
    </row>
    <row r="111" spans="1:30" x14ac:dyDescent="0.25">
      <c r="A111" s="1">
        <v>107</v>
      </c>
      <c r="B111" s="1">
        <v>2011</v>
      </c>
      <c r="C111" s="54" t="s">
        <v>176</v>
      </c>
      <c r="D111" s="30">
        <v>9</v>
      </c>
      <c r="E111" s="30">
        <v>7</v>
      </c>
      <c r="F111" s="38">
        <v>5</v>
      </c>
      <c r="G111" s="30">
        <v>4</v>
      </c>
      <c r="H111" s="40">
        <v>3</v>
      </c>
      <c r="I111" s="35">
        <v>4</v>
      </c>
      <c r="J111" s="38">
        <v>5</v>
      </c>
      <c r="K111" s="30">
        <v>4</v>
      </c>
      <c r="L111" s="40">
        <v>3</v>
      </c>
      <c r="M111" s="35">
        <v>4</v>
      </c>
      <c r="N111" s="29"/>
      <c r="O111" s="29"/>
      <c r="P111" s="29"/>
      <c r="Q111" s="29"/>
      <c r="R111" s="29"/>
      <c r="S111" s="29"/>
      <c r="W111" s="17">
        <v>5</v>
      </c>
      <c r="X111" s="17">
        <v>3</v>
      </c>
      <c r="Y111" s="17">
        <v>2</v>
      </c>
      <c r="Z111" s="17">
        <f>D111+F111+H111+J111+L111</f>
        <v>25</v>
      </c>
      <c r="AA111" s="17">
        <f t="shared" si="8"/>
        <v>5</v>
      </c>
      <c r="AB111" s="17">
        <f>E111+G111+I111+K111+M111</f>
        <v>23</v>
      </c>
      <c r="AC111" s="17">
        <f t="shared" si="9"/>
        <v>4.5999999999999996</v>
      </c>
      <c r="AD111" s="1">
        <f t="shared" si="7"/>
        <v>2</v>
      </c>
    </row>
    <row r="112" spans="1:30" x14ac:dyDescent="0.25">
      <c r="A112" s="1">
        <v>108</v>
      </c>
      <c r="B112" s="1">
        <v>2010</v>
      </c>
      <c r="C112" s="54" t="s">
        <v>196</v>
      </c>
      <c r="D112" s="30">
        <v>10</v>
      </c>
      <c r="E112" s="30">
        <v>2</v>
      </c>
      <c r="F112" s="38">
        <v>5</v>
      </c>
      <c r="G112" s="30">
        <v>4</v>
      </c>
      <c r="H112" s="38">
        <v>12</v>
      </c>
      <c r="I112" s="30">
        <v>9</v>
      </c>
      <c r="J112" s="40">
        <v>2</v>
      </c>
      <c r="K112" s="35">
        <v>7</v>
      </c>
      <c r="L112" s="40">
        <v>2</v>
      </c>
      <c r="M112" s="35">
        <v>3</v>
      </c>
      <c r="S112" s="18"/>
      <c r="W112" s="17">
        <v>5</v>
      </c>
      <c r="X112" s="17">
        <v>3</v>
      </c>
      <c r="Y112" s="17">
        <v>2</v>
      </c>
      <c r="Z112" s="17">
        <f>D112+F112+H112+J112+L112</f>
        <v>31</v>
      </c>
      <c r="AA112" s="17">
        <f t="shared" si="8"/>
        <v>6.2</v>
      </c>
      <c r="AB112" s="17">
        <f>E112+G112+I112+K112+M112</f>
        <v>25</v>
      </c>
      <c r="AC112" s="17">
        <f t="shared" si="9"/>
        <v>5</v>
      </c>
      <c r="AD112" s="1">
        <f t="shared" si="7"/>
        <v>6</v>
      </c>
    </row>
    <row r="113" spans="1:30" x14ac:dyDescent="0.25">
      <c r="A113" s="1">
        <v>109</v>
      </c>
      <c r="B113" s="1">
        <v>2017</v>
      </c>
      <c r="C113" s="54" t="s">
        <v>216</v>
      </c>
      <c r="D113" s="30">
        <v>5</v>
      </c>
      <c r="E113" s="30">
        <v>0</v>
      </c>
      <c r="F113" s="38">
        <v>5</v>
      </c>
      <c r="G113" s="30">
        <v>3</v>
      </c>
      <c r="H113" s="38">
        <v>11</v>
      </c>
      <c r="I113" s="30">
        <v>5</v>
      </c>
      <c r="J113" s="44" t="s">
        <v>242</v>
      </c>
      <c r="K113" s="32"/>
      <c r="L113" s="40">
        <v>3</v>
      </c>
      <c r="M113" s="35">
        <v>13</v>
      </c>
      <c r="N113" s="40">
        <v>6</v>
      </c>
      <c r="O113" s="35">
        <v>16</v>
      </c>
      <c r="W113" s="17">
        <v>5</v>
      </c>
      <c r="X113" s="17">
        <v>3</v>
      </c>
      <c r="Y113" s="17">
        <v>2</v>
      </c>
      <c r="Z113" s="17">
        <f>D113+F113+H113+L113+N113</f>
        <v>30</v>
      </c>
      <c r="AA113" s="17">
        <f t="shared" si="8"/>
        <v>6</v>
      </c>
      <c r="AB113" s="17">
        <f>E113+G113+I113+M113+O113</f>
        <v>37</v>
      </c>
      <c r="AC113" s="17">
        <f t="shared" si="9"/>
        <v>7.4</v>
      </c>
      <c r="AD113" s="1">
        <f t="shared" si="7"/>
        <v>-7</v>
      </c>
    </row>
    <row r="114" spans="1:30" x14ac:dyDescent="0.25">
      <c r="A114" s="1">
        <v>110</v>
      </c>
      <c r="B114" s="5">
        <v>2023</v>
      </c>
      <c r="C114" s="54" t="s">
        <v>103</v>
      </c>
      <c r="D114" s="30">
        <v>7</v>
      </c>
      <c r="E114" s="30">
        <v>5</v>
      </c>
      <c r="F114" s="38">
        <v>7</v>
      </c>
      <c r="G114" s="30">
        <v>2</v>
      </c>
      <c r="H114" s="40">
        <v>2</v>
      </c>
      <c r="I114" s="35">
        <v>13</v>
      </c>
      <c r="J114" s="38">
        <v>13</v>
      </c>
      <c r="K114" s="30">
        <v>12</v>
      </c>
      <c r="L114" s="35">
        <v>3</v>
      </c>
      <c r="M114" s="35">
        <v>11</v>
      </c>
      <c r="N114" s="6"/>
      <c r="O114" s="6"/>
      <c r="P114" s="6"/>
      <c r="Q114" s="6"/>
      <c r="R114" s="6"/>
      <c r="S114" s="6"/>
      <c r="W114" s="1">
        <v>5</v>
      </c>
      <c r="X114" s="1">
        <v>3</v>
      </c>
      <c r="Y114" s="1">
        <v>2</v>
      </c>
      <c r="Z114" s="1">
        <f>D114+F114+H114+J114+L114</f>
        <v>32</v>
      </c>
      <c r="AA114" s="1">
        <f t="shared" si="8"/>
        <v>6.4</v>
      </c>
      <c r="AB114" s="1">
        <f>E114+G114+I114+K114+M114</f>
        <v>43</v>
      </c>
      <c r="AC114" s="1">
        <f t="shared" si="9"/>
        <v>8.6</v>
      </c>
      <c r="AD114" s="1">
        <f t="shared" si="7"/>
        <v>-11</v>
      </c>
    </row>
    <row r="115" spans="1:30" x14ac:dyDescent="0.25">
      <c r="A115" s="1">
        <v>111</v>
      </c>
      <c r="B115" s="1">
        <v>2016</v>
      </c>
      <c r="C115" s="54" t="s">
        <v>103</v>
      </c>
      <c r="D115" s="35">
        <v>3</v>
      </c>
      <c r="E115" s="35">
        <v>4</v>
      </c>
      <c r="F115" s="38">
        <v>4</v>
      </c>
      <c r="G115" s="30">
        <v>2</v>
      </c>
      <c r="H115" s="38">
        <v>6</v>
      </c>
      <c r="I115" s="30">
        <v>4</v>
      </c>
      <c r="J115" s="38">
        <v>7</v>
      </c>
      <c r="K115" s="30">
        <v>6</v>
      </c>
      <c r="L115" s="40">
        <v>1</v>
      </c>
      <c r="M115" s="35">
        <v>14</v>
      </c>
      <c r="W115" s="1">
        <v>5</v>
      </c>
      <c r="X115" s="1">
        <v>3</v>
      </c>
      <c r="Y115" s="1">
        <v>2</v>
      </c>
      <c r="Z115" s="1">
        <f>D115+F115+H115+J115+L115</f>
        <v>21</v>
      </c>
      <c r="AA115" s="1">
        <f t="shared" si="8"/>
        <v>4.2</v>
      </c>
      <c r="AB115" s="1">
        <f>E115+G115+I115+K115+M115</f>
        <v>30</v>
      </c>
      <c r="AC115" s="1">
        <f t="shared" si="9"/>
        <v>6</v>
      </c>
      <c r="AD115" s="1">
        <f t="shared" si="7"/>
        <v>-9</v>
      </c>
    </row>
    <row r="116" spans="1:30" x14ac:dyDescent="0.25">
      <c r="A116" s="1">
        <v>112</v>
      </c>
      <c r="B116" s="1">
        <v>1989</v>
      </c>
      <c r="C116" t="s">
        <v>103</v>
      </c>
      <c r="D116" s="140">
        <v>2</v>
      </c>
      <c r="E116" s="140">
        <v>8</v>
      </c>
      <c r="F116" s="38">
        <v>5</v>
      </c>
      <c r="G116" s="30">
        <v>1</v>
      </c>
      <c r="H116" s="38">
        <v>3</v>
      </c>
      <c r="I116" s="30">
        <v>2</v>
      </c>
      <c r="J116" s="38">
        <v>9</v>
      </c>
      <c r="K116" s="30">
        <v>6</v>
      </c>
      <c r="L116" s="141">
        <v>1</v>
      </c>
      <c r="M116" s="140">
        <v>2</v>
      </c>
      <c r="W116" s="1">
        <v>5</v>
      </c>
      <c r="X116" s="1">
        <v>3</v>
      </c>
      <c r="Y116" s="1">
        <v>2</v>
      </c>
      <c r="Z116" s="1">
        <f>D116+F116+H116+J116+L116</f>
        <v>20</v>
      </c>
      <c r="AA116" s="22">
        <f t="shared" si="8"/>
        <v>4</v>
      </c>
      <c r="AB116" s="1">
        <f>E116+G116+I116+K116+M116</f>
        <v>19</v>
      </c>
      <c r="AC116" s="22">
        <f t="shared" si="9"/>
        <v>3.8</v>
      </c>
      <c r="AD116" s="1">
        <f t="shared" si="7"/>
        <v>1</v>
      </c>
    </row>
    <row r="117" spans="1:30" x14ac:dyDescent="0.25">
      <c r="A117" s="1">
        <v>113</v>
      </c>
      <c r="B117" s="1">
        <v>1995</v>
      </c>
      <c r="C117" t="s">
        <v>103</v>
      </c>
      <c r="D117" s="35">
        <v>2</v>
      </c>
      <c r="E117" s="35">
        <v>8</v>
      </c>
      <c r="F117" s="38">
        <v>5</v>
      </c>
      <c r="G117" s="30">
        <v>1</v>
      </c>
      <c r="H117" s="190"/>
      <c r="I117" s="31"/>
      <c r="J117" s="18"/>
      <c r="K117" s="18"/>
      <c r="L117" s="38">
        <v>3</v>
      </c>
      <c r="M117" s="30">
        <v>2</v>
      </c>
      <c r="N117" s="38">
        <v>9</v>
      </c>
      <c r="O117" s="30">
        <v>6</v>
      </c>
      <c r="P117" s="18"/>
      <c r="Q117" s="18"/>
      <c r="R117" s="35">
        <v>1</v>
      </c>
      <c r="S117" s="35">
        <v>2</v>
      </c>
      <c r="T117" s="31"/>
      <c r="U117" s="31"/>
      <c r="W117" s="17">
        <v>5</v>
      </c>
      <c r="X117" s="17">
        <v>3</v>
      </c>
      <c r="Y117" s="17">
        <v>2</v>
      </c>
      <c r="Z117" s="17">
        <f>D117+F117+N117+R117</f>
        <v>17</v>
      </c>
      <c r="AA117" s="19">
        <f t="shared" si="8"/>
        <v>3.4</v>
      </c>
      <c r="AB117" s="17">
        <f>E117+G117+M117+O117+S117</f>
        <v>19</v>
      </c>
      <c r="AC117" s="19">
        <f t="shared" si="9"/>
        <v>3.8</v>
      </c>
      <c r="AD117" s="17">
        <f t="shared" si="7"/>
        <v>-2</v>
      </c>
    </row>
    <row r="118" spans="1:30" x14ac:dyDescent="0.25">
      <c r="A118" s="1">
        <v>114</v>
      </c>
      <c r="B118" s="1">
        <v>2012</v>
      </c>
      <c r="C118" s="66" t="s">
        <v>175</v>
      </c>
      <c r="D118" s="35">
        <v>3</v>
      </c>
      <c r="E118" s="35">
        <v>8</v>
      </c>
      <c r="F118" s="38">
        <v>8</v>
      </c>
      <c r="G118" s="30">
        <v>3</v>
      </c>
      <c r="H118" s="38">
        <v>10</v>
      </c>
      <c r="I118" s="30">
        <v>3</v>
      </c>
      <c r="J118" s="38">
        <v>10</v>
      </c>
      <c r="K118" s="30">
        <v>2</v>
      </c>
      <c r="L118" s="44" t="s">
        <v>242</v>
      </c>
      <c r="M118" s="32"/>
      <c r="N118" s="40">
        <v>3</v>
      </c>
      <c r="O118" s="35">
        <v>5</v>
      </c>
      <c r="P118" s="18"/>
      <c r="Q118" s="18"/>
      <c r="R118" s="18"/>
      <c r="S118" s="18"/>
      <c r="W118" s="17">
        <v>5</v>
      </c>
      <c r="X118" s="17">
        <v>3</v>
      </c>
      <c r="Y118" s="17">
        <v>2</v>
      </c>
      <c r="Z118" s="17">
        <f>D118+F118+H118+J118+N118</f>
        <v>34</v>
      </c>
      <c r="AA118" s="17">
        <f t="shared" si="8"/>
        <v>6.8</v>
      </c>
      <c r="AB118" s="17">
        <f>E118+G118+I118+K118+O118</f>
        <v>21</v>
      </c>
      <c r="AC118" s="17">
        <f t="shared" si="9"/>
        <v>4.2</v>
      </c>
      <c r="AD118" s="1">
        <f t="shared" si="7"/>
        <v>13</v>
      </c>
    </row>
    <row r="119" spans="1:30" x14ac:dyDescent="0.25">
      <c r="A119" s="1">
        <v>115</v>
      </c>
      <c r="B119" s="1">
        <v>2004</v>
      </c>
      <c r="C119" s="66" t="s">
        <v>162</v>
      </c>
      <c r="D119" s="30">
        <v>7</v>
      </c>
      <c r="E119" s="30">
        <v>1</v>
      </c>
      <c r="F119" s="38">
        <v>21</v>
      </c>
      <c r="G119" s="30">
        <v>5</v>
      </c>
      <c r="H119" s="38">
        <v>4</v>
      </c>
      <c r="I119" s="30">
        <v>1</v>
      </c>
      <c r="J119" s="44" t="s">
        <v>243</v>
      </c>
      <c r="K119" s="289"/>
      <c r="L119" s="40">
        <v>3</v>
      </c>
      <c r="M119" s="35">
        <v>4</v>
      </c>
      <c r="N119" s="40">
        <v>0</v>
      </c>
      <c r="O119" s="35">
        <v>3</v>
      </c>
      <c r="P119" s="31"/>
      <c r="W119" s="17">
        <v>5</v>
      </c>
      <c r="X119" s="17">
        <v>3</v>
      </c>
      <c r="Y119" s="17">
        <v>2</v>
      </c>
      <c r="Z119" s="17">
        <f>D119+F119+H119+L119+N119</f>
        <v>35</v>
      </c>
      <c r="AA119" s="19">
        <f t="shared" si="8"/>
        <v>7</v>
      </c>
      <c r="AB119" s="17">
        <f>E119+G119+I119+M119+O119</f>
        <v>14</v>
      </c>
      <c r="AC119" s="19">
        <f t="shared" si="9"/>
        <v>2.8</v>
      </c>
      <c r="AD119" s="1">
        <f t="shared" si="7"/>
        <v>21</v>
      </c>
    </row>
    <row r="120" spans="1:30" x14ac:dyDescent="0.25">
      <c r="A120" s="1">
        <v>116</v>
      </c>
      <c r="B120" s="1">
        <v>2018</v>
      </c>
      <c r="C120" s="54" t="s">
        <v>71</v>
      </c>
      <c r="D120" s="30">
        <v>10</v>
      </c>
      <c r="E120" s="30">
        <v>5</v>
      </c>
      <c r="F120" s="44" t="s">
        <v>242</v>
      </c>
      <c r="G120" s="32"/>
      <c r="H120" s="38">
        <v>7</v>
      </c>
      <c r="I120" s="30">
        <v>4</v>
      </c>
      <c r="J120" s="40">
        <v>2</v>
      </c>
      <c r="K120" s="35">
        <v>5</v>
      </c>
      <c r="L120" s="38">
        <v>8</v>
      </c>
      <c r="M120" s="30">
        <v>2</v>
      </c>
      <c r="N120" s="40">
        <v>0</v>
      </c>
      <c r="O120" s="35">
        <v>17</v>
      </c>
      <c r="W120" s="17">
        <v>5</v>
      </c>
      <c r="X120" s="17">
        <v>3</v>
      </c>
      <c r="Y120" s="17">
        <v>2</v>
      </c>
      <c r="Z120" s="17">
        <f>D120+H120+J120+L120+N120</f>
        <v>27</v>
      </c>
      <c r="AA120" s="17">
        <f t="shared" si="8"/>
        <v>5.4</v>
      </c>
      <c r="AB120" s="17">
        <f>E120+I120+K120+M120+O120</f>
        <v>33</v>
      </c>
      <c r="AC120" s="17">
        <f t="shared" si="9"/>
        <v>6.6</v>
      </c>
      <c r="AD120" s="1">
        <f t="shared" si="7"/>
        <v>-6</v>
      </c>
    </row>
    <row r="121" spans="1:30" x14ac:dyDescent="0.25">
      <c r="A121" s="1">
        <v>117</v>
      </c>
      <c r="B121" s="1">
        <v>2015</v>
      </c>
      <c r="C121" s="54" t="s">
        <v>179</v>
      </c>
      <c r="D121" s="35">
        <v>3</v>
      </c>
      <c r="E121" s="35">
        <v>16</v>
      </c>
      <c r="F121" s="38">
        <v>2</v>
      </c>
      <c r="G121" s="30">
        <v>0</v>
      </c>
      <c r="H121" s="38">
        <v>3</v>
      </c>
      <c r="I121" s="30">
        <v>2</v>
      </c>
      <c r="J121" s="38">
        <v>11</v>
      </c>
      <c r="K121" s="30">
        <v>4</v>
      </c>
      <c r="L121" s="40">
        <v>9</v>
      </c>
      <c r="M121" s="35">
        <v>14</v>
      </c>
      <c r="W121" s="17">
        <v>5</v>
      </c>
      <c r="X121" s="17">
        <v>3</v>
      </c>
      <c r="Y121" s="17">
        <v>2</v>
      </c>
      <c r="Z121" s="17">
        <f>D121+F121+H121+J121+L121</f>
        <v>28</v>
      </c>
      <c r="AA121" s="17">
        <f t="shared" si="8"/>
        <v>5.6</v>
      </c>
      <c r="AB121" s="17">
        <f>E121+G121+I121+K121+M121</f>
        <v>36</v>
      </c>
      <c r="AC121" s="17">
        <f t="shared" si="9"/>
        <v>7.2</v>
      </c>
      <c r="AD121" s="1">
        <f t="shared" si="7"/>
        <v>-8</v>
      </c>
    </row>
    <row r="122" spans="1:30" x14ac:dyDescent="0.25">
      <c r="A122" s="1">
        <v>118</v>
      </c>
      <c r="B122" s="1">
        <v>2009</v>
      </c>
      <c r="C122" s="54" t="s">
        <v>179</v>
      </c>
      <c r="D122" s="30">
        <v>6</v>
      </c>
      <c r="E122" s="30">
        <v>2</v>
      </c>
      <c r="F122" s="40">
        <v>0</v>
      </c>
      <c r="G122" s="35">
        <v>1</v>
      </c>
      <c r="H122" s="38">
        <v>3</v>
      </c>
      <c r="I122" s="30">
        <v>0</v>
      </c>
      <c r="J122" s="38">
        <v>6</v>
      </c>
      <c r="K122" s="30">
        <v>4</v>
      </c>
      <c r="L122" s="40">
        <v>6</v>
      </c>
      <c r="M122" s="35">
        <v>8</v>
      </c>
      <c r="W122" s="1">
        <v>5</v>
      </c>
      <c r="X122" s="1">
        <v>3</v>
      </c>
      <c r="Y122" s="1">
        <v>2</v>
      </c>
      <c r="Z122" s="1">
        <f>D122+F122+H122+J122+L122</f>
        <v>21</v>
      </c>
      <c r="AA122" s="1">
        <f t="shared" si="8"/>
        <v>4.2</v>
      </c>
      <c r="AB122" s="1">
        <f>E122+G122+I122+K122+M122</f>
        <v>15</v>
      </c>
      <c r="AC122" s="1">
        <f t="shared" si="9"/>
        <v>3</v>
      </c>
      <c r="AD122" s="1">
        <f t="shared" si="7"/>
        <v>6</v>
      </c>
    </row>
    <row r="123" spans="1:30" x14ac:dyDescent="0.25">
      <c r="A123" s="1">
        <v>119</v>
      </c>
      <c r="B123" s="1">
        <v>2019</v>
      </c>
      <c r="C123" s="54" t="s">
        <v>104</v>
      </c>
      <c r="D123" s="30">
        <v>6</v>
      </c>
      <c r="E123" s="30">
        <v>4</v>
      </c>
      <c r="F123" s="40">
        <v>1</v>
      </c>
      <c r="G123" s="35">
        <v>6</v>
      </c>
      <c r="H123" s="38">
        <v>12</v>
      </c>
      <c r="I123" s="30">
        <v>1</v>
      </c>
      <c r="J123" s="38">
        <v>7</v>
      </c>
      <c r="K123" s="30">
        <v>2</v>
      </c>
      <c r="L123" s="40">
        <v>0</v>
      </c>
      <c r="M123" s="35">
        <v>7</v>
      </c>
      <c r="W123" s="1">
        <v>5</v>
      </c>
      <c r="X123" s="1">
        <v>3</v>
      </c>
      <c r="Y123" s="1">
        <v>2</v>
      </c>
      <c r="Z123" s="1">
        <f>D123+F123+H123+J123+L123</f>
        <v>26</v>
      </c>
      <c r="AA123" s="1">
        <f t="shared" si="8"/>
        <v>5.2</v>
      </c>
      <c r="AB123" s="1">
        <f>E123+G123+I123+K123+M123</f>
        <v>20</v>
      </c>
      <c r="AC123" s="1">
        <f t="shared" si="9"/>
        <v>4</v>
      </c>
      <c r="AD123" s="1">
        <f t="shared" si="7"/>
        <v>6</v>
      </c>
    </row>
    <row r="124" spans="1:30" x14ac:dyDescent="0.25">
      <c r="A124" s="1">
        <v>120</v>
      </c>
      <c r="B124" s="1">
        <v>2010</v>
      </c>
      <c r="C124" s="54" t="s">
        <v>104</v>
      </c>
      <c r="D124" s="35">
        <v>2</v>
      </c>
      <c r="E124" s="35">
        <v>6</v>
      </c>
      <c r="F124" s="38">
        <v>2</v>
      </c>
      <c r="G124" s="30">
        <v>1</v>
      </c>
      <c r="H124" s="38">
        <v>4</v>
      </c>
      <c r="I124" s="30">
        <v>3</v>
      </c>
      <c r="J124" s="38">
        <v>10</v>
      </c>
      <c r="K124" s="30">
        <v>0</v>
      </c>
      <c r="L124" s="40">
        <v>1</v>
      </c>
      <c r="M124" s="35">
        <v>10</v>
      </c>
      <c r="S124" s="18"/>
      <c r="W124" s="17">
        <v>5</v>
      </c>
      <c r="X124" s="17">
        <v>3</v>
      </c>
      <c r="Y124" s="17">
        <v>2</v>
      </c>
      <c r="Z124" s="17">
        <f>D124+F124+H124+J124+L124</f>
        <v>19</v>
      </c>
      <c r="AA124" s="17">
        <f t="shared" si="8"/>
        <v>3.8</v>
      </c>
      <c r="AB124" s="17">
        <f>E124+G124+I124+K124+M124</f>
        <v>20</v>
      </c>
      <c r="AC124" s="17">
        <f t="shared" si="9"/>
        <v>4</v>
      </c>
      <c r="AD124" s="1">
        <f t="shared" si="7"/>
        <v>-1</v>
      </c>
    </row>
    <row r="125" spans="1:30" x14ac:dyDescent="0.25">
      <c r="A125" s="1">
        <v>121</v>
      </c>
      <c r="B125" s="1">
        <v>2016</v>
      </c>
      <c r="C125" s="54" t="s">
        <v>210</v>
      </c>
      <c r="D125" s="30">
        <v>3</v>
      </c>
      <c r="E125" s="30">
        <v>2</v>
      </c>
      <c r="F125" s="40">
        <v>2</v>
      </c>
      <c r="G125" s="35">
        <v>5</v>
      </c>
      <c r="H125" s="38">
        <v>10</v>
      </c>
      <c r="I125" s="30">
        <v>0</v>
      </c>
      <c r="J125" s="38">
        <v>1</v>
      </c>
      <c r="K125" s="30">
        <v>0</v>
      </c>
      <c r="L125" s="44" t="s">
        <v>242</v>
      </c>
      <c r="M125" s="32"/>
      <c r="N125" s="35">
        <v>1</v>
      </c>
      <c r="O125" s="35">
        <v>2</v>
      </c>
      <c r="W125" s="1">
        <v>5</v>
      </c>
      <c r="X125" s="1">
        <v>3</v>
      </c>
      <c r="Y125" s="1">
        <v>2</v>
      </c>
      <c r="Z125" s="1">
        <f>D125+F125+H125+J125+N125</f>
        <v>17</v>
      </c>
      <c r="AA125" s="1">
        <f t="shared" si="8"/>
        <v>3.4</v>
      </c>
      <c r="AB125" s="1">
        <f>E125+G125+I125+K125+O125</f>
        <v>9</v>
      </c>
      <c r="AC125" s="1">
        <f t="shared" si="9"/>
        <v>1.8</v>
      </c>
      <c r="AD125" s="1">
        <f t="shared" si="7"/>
        <v>8</v>
      </c>
    </row>
    <row r="126" spans="1:30" x14ac:dyDescent="0.25">
      <c r="A126" s="1">
        <v>122</v>
      </c>
      <c r="B126" s="1">
        <v>2022</v>
      </c>
      <c r="C126" s="54" t="s">
        <v>101</v>
      </c>
      <c r="D126" s="30">
        <v>13</v>
      </c>
      <c r="E126" s="30">
        <v>0</v>
      </c>
      <c r="F126" s="40">
        <v>4</v>
      </c>
      <c r="G126" s="35">
        <v>6</v>
      </c>
      <c r="H126" s="38">
        <v>7</v>
      </c>
      <c r="I126" s="30">
        <v>2</v>
      </c>
      <c r="J126" s="38">
        <v>9</v>
      </c>
      <c r="K126" s="30">
        <v>7</v>
      </c>
      <c r="L126" s="44" t="s">
        <v>242</v>
      </c>
      <c r="M126" s="32"/>
      <c r="N126" s="35">
        <v>4</v>
      </c>
      <c r="O126" s="35">
        <v>5</v>
      </c>
      <c r="W126" s="1">
        <v>5</v>
      </c>
      <c r="X126" s="1">
        <v>3</v>
      </c>
      <c r="Y126" s="1">
        <v>2</v>
      </c>
      <c r="Z126" s="1">
        <f>D126+F126+H126+J126+N126</f>
        <v>37</v>
      </c>
      <c r="AA126" s="1">
        <f t="shared" si="8"/>
        <v>7.4</v>
      </c>
      <c r="AB126" s="1">
        <f>E126+G126+I126+K126+O126</f>
        <v>20</v>
      </c>
      <c r="AC126" s="1">
        <f t="shared" si="9"/>
        <v>4</v>
      </c>
      <c r="AD126" s="1">
        <f t="shared" si="7"/>
        <v>17</v>
      </c>
    </row>
    <row r="127" spans="1:30" x14ac:dyDescent="0.25">
      <c r="A127" s="1">
        <v>123</v>
      </c>
      <c r="B127" s="1">
        <v>2018</v>
      </c>
      <c r="C127" s="54" t="s">
        <v>101</v>
      </c>
      <c r="D127" s="30">
        <v>8</v>
      </c>
      <c r="E127" s="30">
        <v>0</v>
      </c>
      <c r="F127" s="38">
        <v>4</v>
      </c>
      <c r="G127" s="30">
        <v>3</v>
      </c>
      <c r="H127" s="40">
        <v>1</v>
      </c>
      <c r="I127" s="35">
        <v>3</v>
      </c>
      <c r="J127" s="38">
        <v>7</v>
      </c>
      <c r="K127" s="30">
        <v>1</v>
      </c>
      <c r="L127" s="40">
        <v>2</v>
      </c>
      <c r="M127" s="35">
        <v>8</v>
      </c>
      <c r="W127" s="17">
        <v>5</v>
      </c>
      <c r="X127" s="17">
        <v>3</v>
      </c>
      <c r="Y127" s="17">
        <v>2</v>
      </c>
      <c r="Z127" s="17">
        <f>D127+F127+H127+J127+L127</f>
        <v>22</v>
      </c>
      <c r="AA127" s="17">
        <f t="shared" si="8"/>
        <v>4.4000000000000004</v>
      </c>
      <c r="AB127" s="17">
        <f>E127+G127+I127+K127+M127</f>
        <v>15</v>
      </c>
      <c r="AC127" s="17">
        <f t="shared" si="9"/>
        <v>3</v>
      </c>
      <c r="AD127" s="1">
        <f t="shared" si="7"/>
        <v>7</v>
      </c>
    </row>
    <row r="128" spans="1:30" x14ac:dyDescent="0.25">
      <c r="A128" s="1">
        <v>124</v>
      </c>
      <c r="B128" s="1">
        <v>2005</v>
      </c>
      <c r="C128" s="54" t="s">
        <v>101</v>
      </c>
      <c r="D128" s="30">
        <v>9</v>
      </c>
      <c r="E128" s="30">
        <v>5</v>
      </c>
      <c r="F128" s="40">
        <v>1</v>
      </c>
      <c r="G128" s="35">
        <v>4</v>
      </c>
      <c r="H128" s="38">
        <v>6</v>
      </c>
      <c r="I128" s="30">
        <v>4</v>
      </c>
      <c r="J128" s="38">
        <v>5</v>
      </c>
      <c r="K128" s="30">
        <v>1</v>
      </c>
      <c r="L128" s="44" t="s">
        <v>243</v>
      </c>
      <c r="M128" s="289"/>
      <c r="N128" s="35">
        <v>2</v>
      </c>
      <c r="O128" s="35">
        <v>6</v>
      </c>
      <c r="W128" s="17">
        <v>5</v>
      </c>
      <c r="X128" s="17">
        <v>3</v>
      </c>
      <c r="Y128" s="17">
        <v>2</v>
      </c>
      <c r="Z128" s="17">
        <f>D128+F128+H128+J128+N128</f>
        <v>23</v>
      </c>
      <c r="AA128" s="19">
        <f t="shared" ref="AA128:AA159" si="10">Z128/W128</f>
        <v>4.5999999999999996</v>
      </c>
      <c r="AB128" s="17">
        <f>E128+G128+I128+K128+O128</f>
        <v>20</v>
      </c>
      <c r="AC128" s="19">
        <f t="shared" ref="AC128:AC159" si="11">AB128/W128</f>
        <v>4</v>
      </c>
      <c r="AD128" s="1">
        <f t="shared" si="7"/>
        <v>3</v>
      </c>
    </row>
    <row r="129" spans="1:30" x14ac:dyDescent="0.25">
      <c r="A129" s="1">
        <v>125</v>
      </c>
      <c r="B129" s="1">
        <v>2014</v>
      </c>
      <c r="C129" s="54" t="s">
        <v>187</v>
      </c>
      <c r="D129" s="30">
        <v>7</v>
      </c>
      <c r="E129" s="30">
        <v>0</v>
      </c>
      <c r="F129" s="38">
        <v>10</v>
      </c>
      <c r="G129" s="30">
        <v>3</v>
      </c>
      <c r="H129" s="38">
        <v>7</v>
      </c>
      <c r="I129" s="30">
        <v>3</v>
      </c>
      <c r="J129" s="40">
        <v>1</v>
      </c>
      <c r="K129" s="35">
        <v>2</v>
      </c>
      <c r="L129" s="40">
        <v>1</v>
      </c>
      <c r="M129" s="35">
        <v>7</v>
      </c>
      <c r="N129" s="18"/>
      <c r="O129" s="18"/>
      <c r="W129" s="17">
        <v>5</v>
      </c>
      <c r="X129" s="17">
        <v>3</v>
      </c>
      <c r="Y129" s="17">
        <v>2</v>
      </c>
      <c r="Z129" s="17">
        <f>D129+F129+H129+J129+L129</f>
        <v>26</v>
      </c>
      <c r="AA129" s="17">
        <f t="shared" si="10"/>
        <v>5.2</v>
      </c>
      <c r="AB129" s="17">
        <f>E129+G129+I129+K129+M129</f>
        <v>15</v>
      </c>
      <c r="AC129" s="17">
        <f t="shared" si="11"/>
        <v>3</v>
      </c>
      <c r="AD129" s="1">
        <f t="shared" si="7"/>
        <v>11</v>
      </c>
    </row>
    <row r="130" spans="1:30" x14ac:dyDescent="0.25">
      <c r="A130" s="1">
        <v>126</v>
      </c>
      <c r="B130" s="1">
        <v>2013</v>
      </c>
      <c r="C130" s="54" t="s">
        <v>111</v>
      </c>
      <c r="D130" s="30">
        <v>6</v>
      </c>
      <c r="E130" s="30">
        <v>2</v>
      </c>
      <c r="F130" s="38">
        <v>8</v>
      </c>
      <c r="G130" s="30">
        <v>3</v>
      </c>
      <c r="H130" s="38">
        <v>12</v>
      </c>
      <c r="I130" s="30">
        <v>2</v>
      </c>
      <c r="J130" s="40">
        <v>1</v>
      </c>
      <c r="K130" s="41">
        <v>3</v>
      </c>
      <c r="L130" s="35">
        <v>1</v>
      </c>
      <c r="M130" s="35">
        <v>5</v>
      </c>
      <c r="N130" s="18"/>
      <c r="O130" s="18"/>
      <c r="P130" s="18"/>
      <c r="Q130" s="18"/>
      <c r="R130" s="18"/>
      <c r="S130" s="18"/>
      <c r="W130" s="17">
        <v>5</v>
      </c>
      <c r="X130" s="17">
        <v>3</v>
      </c>
      <c r="Y130" s="17">
        <v>2</v>
      </c>
      <c r="Z130" s="17">
        <f>D130+F130+H130+J130+L130</f>
        <v>28</v>
      </c>
      <c r="AA130" s="17">
        <f t="shared" si="10"/>
        <v>5.6</v>
      </c>
      <c r="AB130" s="17">
        <f>E130+G130+I130+K130+M130</f>
        <v>15</v>
      </c>
      <c r="AC130" s="17">
        <f t="shared" si="11"/>
        <v>3</v>
      </c>
      <c r="AD130" s="1">
        <f t="shared" si="7"/>
        <v>13</v>
      </c>
    </row>
    <row r="131" spans="1:30" x14ac:dyDescent="0.25">
      <c r="A131" s="1">
        <v>127</v>
      </c>
      <c r="B131" s="1">
        <v>1989</v>
      </c>
      <c r="C131" t="s">
        <v>351</v>
      </c>
      <c r="D131" s="140">
        <v>1</v>
      </c>
      <c r="E131" s="140">
        <v>5</v>
      </c>
      <c r="F131" s="38">
        <v>5</v>
      </c>
      <c r="G131" s="30">
        <v>3</v>
      </c>
      <c r="H131" s="38">
        <v>5</v>
      </c>
      <c r="I131" s="30">
        <v>4</v>
      </c>
      <c r="J131" s="38">
        <v>3</v>
      </c>
      <c r="K131" s="39">
        <v>0</v>
      </c>
      <c r="L131" s="140">
        <v>2</v>
      </c>
      <c r="M131" s="140">
        <v>4</v>
      </c>
      <c r="W131" s="1">
        <v>5</v>
      </c>
      <c r="X131" s="1">
        <v>3</v>
      </c>
      <c r="Y131" s="1">
        <v>2</v>
      </c>
      <c r="Z131" s="1">
        <f>D131+F131+H131+J131+L131</f>
        <v>16</v>
      </c>
      <c r="AA131" s="22">
        <f t="shared" si="10"/>
        <v>3.2</v>
      </c>
      <c r="AB131" s="1">
        <f>E131+G131+I131+K131+M131</f>
        <v>16</v>
      </c>
      <c r="AC131" s="22">
        <f t="shared" si="11"/>
        <v>3.2</v>
      </c>
      <c r="AD131" s="1">
        <f t="shared" si="7"/>
        <v>0</v>
      </c>
    </row>
    <row r="132" spans="1:30" x14ac:dyDescent="0.25">
      <c r="A132" s="1">
        <v>128</v>
      </c>
      <c r="B132" s="1">
        <v>1995</v>
      </c>
      <c r="C132" t="s">
        <v>351</v>
      </c>
      <c r="D132" s="35">
        <v>1</v>
      </c>
      <c r="E132" s="35">
        <v>5</v>
      </c>
      <c r="F132" s="38">
        <v>5</v>
      </c>
      <c r="G132" s="30">
        <v>3</v>
      </c>
      <c r="H132" s="38">
        <v>5</v>
      </c>
      <c r="I132" s="30">
        <v>4</v>
      </c>
      <c r="J132" s="31"/>
      <c r="K132" s="31"/>
      <c r="L132" s="30">
        <v>3</v>
      </c>
      <c r="M132" s="30">
        <v>0</v>
      </c>
      <c r="N132" s="40">
        <v>2</v>
      </c>
      <c r="O132" s="35">
        <v>4</v>
      </c>
      <c r="P132" s="18"/>
      <c r="Q132" s="18"/>
      <c r="R132" s="18"/>
      <c r="S132" s="18"/>
      <c r="T132" s="18"/>
      <c r="U132" s="18"/>
      <c r="W132" s="17">
        <v>5</v>
      </c>
      <c r="X132" s="17">
        <v>3</v>
      </c>
      <c r="Y132" s="17">
        <v>2</v>
      </c>
      <c r="Z132" s="17">
        <f>D132+F132+H132+L132+N132</f>
        <v>16</v>
      </c>
      <c r="AA132" s="19">
        <f t="shared" si="10"/>
        <v>3.2</v>
      </c>
      <c r="AB132" s="17">
        <f>E132+G132+I132+M132+O132</f>
        <v>16</v>
      </c>
      <c r="AC132" s="19">
        <f t="shared" si="11"/>
        <v>3.2</v>
      </c>
      <c r="AD132" s="17">
        <f t="shared" si="7"/>
        <v>0</v>
      </c>
    </row>
    <row r="133" spans="1:30" x14ac:dyDescent="0.25">
      <c r="A133" s="1">
        <v>129</v>
      </c>
      <c r="B133" s="1">
        <v>2009</v>
      </c>
      <c r="C133" s="54" t="s">
        <v>160</v>
      </c>
      <c r="D133" s="35">
        <v>5</v>
      </c>
      <c r="E133" s="35">
        <v>9</v>
      </c>
      <c r="F133" s="38">
        <v>4</v>
      </c>
      <c r="G133" s="30">
        <v>2</v>
      </c>
      <c r="H133" s="38">
        <v>2</v>
      </c>
      <c r="I133" s="30">
        <v>1</v>
      </c>
      <c r="J133" s="38">
        <v>4</v>
      </c>
      <c r="K133" s="39">
        <v>3</v>
      </c>
      <c r="L133" s="35">
        <v>3</v>
      </c>
      <c r="M133" s="35">
        <v>9</v>
      </c>
      <c r="W133" s="1">
        <v>5</v>
      </c>
      <c r="X133" s="1">
        <v>3</v>
      </c>
      <c r="Y133" s="1">
        <v>2</v>
      </c>
      <c r="Z133" s="1">
        <f>D133+F133+H133+J133+L133</f>
        <v>18</v>
      </c>
      <c r="AA133" s="1">
        <f t="shared" si="10"/>
        <v>3.6</v>
      </c>
      <c r="AB133" s="1">
        <f>E133+G133+I133+K133+M133</f>
        <v>24</v>
      </c>
      <c r="AC133" s="1">
        <f t="shared" si="11"/>
        <v>4.8</v>
      </c>
      <c r="AD133" s="1">
        <f t="shared" ref="AD133:AD196" si="12">Z133-AB133</f>
        <v>-6</v>
      </c>
    </row>
    <row r="134" spans="1:30" x14ac:dyDescent="0.25">
      <c r="A134" s="1">
        <v>130</v>
      </c>
      <c r="B134" s="1">
        <v>2012</v>
      </c>
      <c r="C134" s="66" t="s">
        <v>185</v>
      </c>
      <c r="D134" s="30">
        <v>6</v>
      </c>
      <c r="E134" s="30">
        <v>2</v>
      </c>
      <c r="F134" s="40">
        <v>2</v>
      </c>
      <c r="G134" s="35">
        <v>3</v>
      </c>
      <c r="H134" s="38">
        <v>6</v>
      </c>
      <c r="I134" s="30">
        <v>2</v>
      </c>
      <c r="J134" s="38">
        <v>10</v>
      </c>
      <c r="K134" s="39">
        <v>2</v>
      </c>
      <c r="L134" s="35">
        <v>6</v>
      </c>
      <c r="M134" s="35">
        <v>11</v>
      </c>
      <c r="N134" s="31"/>
      <c r="O134" s="31"/>
      <c r="P134" s="18"/>
      <c r="Q134" s="18"/>
      <c r="R134" s="18"/>
      <c r="S134" s="18"/>
      <c r="W134" s="17">
        <v>5</v>
      </c>
      <c r="X134" s="17">
        <v>3</v>
      </c>
      <c r="Y134" s="17">
        <v>2</v>
      </c>
      <c r="Z134" s="17">
        <f>D134+G134+H134+J134+L134</f>
        <v>31</v>
      </c>
      <c r="AA134" s="17">
        <f t="shared" si="10"/>
        <v>6.2</v>
      </c>
      <c r="AB134" s="17">
        <f>E134+G134+I134+K134+M134</f>
        <v>20</v>
      </c>
      <c r="AC134" s="17">
        <f t="shared" si="11"/>
        <v>4</v>
      </c>
      <c r="AD134" s="1">
        <f t="shared" si="12"/>
        <v>11</v>
      </c>
    </row>
    <row r="135" spans="1:30" x14ac:dyDescent="0.25">
      <c r="A135" s="1">
        <v>131</v>
      </c>
      <c r="B135" s="1">
        <v>2011</v>
      </c>
      <c r="C135" s="54" t="s">
        <v>185</v>
      </c>
      <c r="D135" s="30">
        <v>6</v>
      </c>
      <c r="E135" s="30">
        <v>0</v>
      </c>
      <c r="F135" s="38">
        <v>3</v>
      </c>
      <c r="G135" s="30">
        <v>0</v>
      </c>
      <c r="H135" s="40">
        <v>1</v>
      </c>
      <c r="I135" s="35">
        <v>6</v>
      </c>
      <c r="J135" s="38">
        <v>11</v>
      </c>
      <c r="K135" s="39">
        <v>1</v>
      </c>
      <c r="L135" s="35">
        <v>9</v>
      </c>
      <c r="M135" s="35">
        <v>10</v>
      </c>
      <c r="W135" s="17">
        <v>5</v>
      </c>
      <c r="X135" s="17">
        <v>3</v>
      </c>
      <c r="Y135" s="17">
        <v>2</v>
      </c>
      <c r="Z135" s="17">
        <f>D135+F135+H135+J135+L135</f>
        <v>30</v>
      </c>
      <c r="AA135" s="17">
        <f t="shared" si="10"/>
        <v>6</v>
      </c>
      <c r="AB135" s="17">
        <f>E135+G135+I135+K135+M135</f>
        <v>17</v>
      </c>
      <c r="AC135" s="17">
        <f t="shared" si="11"/>
        <v>3.4</v>
      </c>
      <c r="AD135" s="1">
        <f t="shared" si="12"/>
        <v>13</v>
      </c>
    </row>
    <row r="136" spans="1:30" x14ac:dyDescent="0.25">
      <c r="A136" s="1">
        <v>132</v>
      </c>
      <c r="B136" s="1">
        <v>2005</v>
      </c>
      <c r="C136" s="54" t="s">
        <v>185</v>
      </c>
      <c r="D136" s="35">
        <v>0</v>
      </c>
      <c r="E136" s="35">
        <v>1</v>
      </c>
      <c r="F136" s="38">
        <v>2</v>
      </c>
      <c r="G136" s="30">
        <v>1</v>
      </c>
      <c r="H136" s="38">
        <v>1</v>
      </c>
      <c r="I136" s="30">
        <v>0</v>
      </c>
      <c r="J136" s="38">
        <v>3</v>
      </c>
      <c r="K136" s="39">
        <v>2</v>
      </c>
      <c r="L136" s="35">
        <v>2</v>
      </c>
      <c r="M136" s="35">
        <v>4</v>
      </c>
      <c r="W136" s="17">
        <v>5</v>
      </c>
      <c r="X136" s="17">
        <v>3</v>
      </c>
      <c r="Y136" s="17">
        <v>2</v>
      </c>
      <c r="Z136" s="17">
        <f>D136+F136+H136+J136+L136</f>
        <v>8</v>
      </c>
      <c r="AA136" s="19">
        <f t="shared" si="10"/>
        <v>1.6</v>
      </c>
      <c r="AB136" s="17">
        <f>E136+G136+I136+K136+M136</f>
        <v>8</v>
      </c>
      <c r="AC136" s="19">
        <f t="shared" si="11"/>
        <v>1.6</v>
      </c>
      <c r="AD136" s="1">
        <f t="shared" si="12"/>
        <v>0</v>
      </c>
    </row>
    <row r="137" spans="1:30" x14ac:dyDescent="0.25">
      <c r="A137" s="1">
        <v>133</v>
      </c>
      <c r="B137" s="1">
        <v>1996</v>
      </c>
      <c r="C137" t="s">
        <v>185</v>
      </c>
      <c r="D137" s="140">
        <v>4</v>
      </c>
      <c r="E137" s="140">
        <v>9</v>
      </c>
      <c r="F137" s="38">
        <v>6</v>
      </c>
      <c r="G137" s="30">
        <v>1</v>
      </c>
      <c r="H137" s="38">
        <v>12</v>
      </c>
      <c r="I137" s="30">
        <v>2</v>
      </c>
      <c r="J137" s="38">
        <v>9</v>
      </c>
      <c r="K137" s="39">
        <v>8</v>
      </c>
      <c r="L137" s="140">
        <v>1</v>
      </c>
      <c r="M137" s="142">
        <v>11</v>
      </c>
      <c r="N137" s="18"/>
      <c r="O137" s="18"/>
      <c r="P137" s="146"/>
      <c r="Q137" s="146"/>
      <c r="R137" s="53"/>
      <c r="W137" s="1">
        <v>5</v>
      </c>
      <c r="X137" s="1">
        <v>3</v>
      </c>
      <c r="Y137" s="1">
        <v>2</v>
      </c>
      <c r="Z137" s="1">
        <f>D137+F137+H137+J137+L137</f>
        <v>32</v>
      </c>
      <c r="AA137" s="22">
        <f t="shared" si="10"/>
        <v>6.4</v>
      </c>
      <c r="AB137" s="1">
        <f>E137+G137+I137+K137+M137</f>
        <v>31</v>
      </c>
      <c r="AC137" s="22">
        <f t="shared" si="11"/>
        <v>6.2</v>
      </c>
      <c r="AD137" s="1">
        <f t="shared" si="12"/>
        <v>1</v>
      </c>
    </row>
    <row r="138" spans="1:30" x14ac:dyDescent="0.25">
      <c r="A138" s="1">
        <v>134</v>
      </c>
      <c r="B138" s="1">
        <v>2018</v>
      </c>
      <c r="C138" s="54" t="s">
        <v>39</v>
      </c>
      <c r="D138" s="35">
        <v>0</v>
      </c>
      <c r="E138" s="35">
        <v>8</v>
      </c>
      <c r="F138" s="38">
        <v>11</v>
      </c>
      <c r="G138" s="30">
        <v>1</v>
      </c>
      <c r="H138" s="38">
        <v>14</v>
      </c>
      <c r="I138" s="30">
        <v>3</v>
      </c>
      <c r="J138" s="44" t="s">
        <v>242</v>
      </c>
      <c r="K138" s="67"/>
      <c r="L138" s="35">
        <v>5</v>
      </c>
      <c r="M138" s="35">
        <v>6</v>
      </c>
      <c r="W138" s="17">
        <v>5</v>
      </c>
      <c r="X138" s="17">
        <v>3</v>
      </c>
      <c r="Y138" s="17">
        <v>2</v>
      </c>
      <c r="Z138" s="17">
        <f>D138+F138+H138+L138</f>
        <v>30</v>
      </c>
      <c r="AA138" s="17">
        <f t="shared" si="10"/>
        <v>6</v>
      </c>
      <c r="AB138" s="17">
        <f>E138+G138+I138+M138</f>
        <v>18</v>
      </c>
      <c r="AC138" s="17">
        <f t="shared" si="11"/>
        <v>3.6</v>
      </c>
      <c r="AD138" s="1">
        <f t="shared" si="12"/>
        <v>12</v>
      </c>
    </row>
    <row r="139" spans="1:30" x14ac:dyDescent="0.25">
      <c r="A139" s="1">
        <v>135</v>
      </c>
      <c r="B139" s="1">
        <v>2013</v>
      </c>
      <c r="C139" s="54" t="s">
        <v>39</v>
      </c>
      <c r="D139" s="35">
        <v>0</v>
      </c>
      <c r="E139" s="35">
        <v>10</v>
      </c>
      <c r="F139" s="38">
        <v>7</v>
      </c>
      <c r="G139" s="30">
        <v>2</v>
      </c>
      <c r="H139" s="38">
        <v>4</v>
      </c>
      <c r="I139" s="30">
        <v>2</v>
      </c>
      <c r="J139" s="38">
        <v>6</v>
      </c>
      <c r="K139" s="39">
        <v>2</v>
      </c>
      <c r="L139" s="32" t="s">
        <v>242</v>
      </c>
      <c r="M139" s="32"/>
      <c r="N139" s="35">
        <v>0</v>
      </c>
      <c r="O139" s="35">
        <v>10</v>
      </c>
      <c r="P139" s="18"/>
      <c r="Q139" s="18"/>
      <c r="R139" s="18"/>
      <c r="S139" s="18"/>
      <c r="W139" s="17">
        <v>5</v>
      </c>
      <c r="X139" s="17">
        <v>3</v>
      </c>
      <c r="Y139" s="17">
        <v>2</v>
      </c>
      <c r="Z139" s="17">
        <f>D139+F139+H139+J139+N139</f>
        <v>17</v>
      </c>
      <c r="AA139" s="17">
        <f t="shared" si="10"/>
        <v>3.4</v>
      </c>
      <c r="AB139" s="17">
        <f>E139+G139+I139+K139+O139</f>
        <v>26</v>
      </c>
      <c r="AC139" s="17">
        <f t="shared" si="11"/>
        <v>5.2</v>
      </c>
      <c r="AD139" s="1">
        <f t="shared" si="12"/>
        <v>-9</v>
      </c>
    </row>
    <row r="140" spans="1:30" x14ac:dyDescent="0.25">
      <c r="A140" s="1">
        <v>136</v>
      </c>
      <c r="B140" s="1">
        <v>2017</v>
      </c>
      <c r="C140" s="54" t="s">
        <v>219</v>
      </c>
      <c r="D140" s="35">
        <v>0</v>
      </c>
      <c r="E140" s="35">
        <v>2</v>
      </c>
      <c r="F140" s="38">
        <v>4</v>
      </c>
      <c r="G140" s="30">
        <v>1</v>
      </c>
      <c r="H140" s="38">
        <v>10</v>
      </c>
      <c r="I140" s="30">
        <v>0</v>
      </c>
      <c r="J140" s="44" t="s">
        <v>242</v>
      </c>
      <c r="K140" s="67"/>
      <c r="L140" s="30">
        <v>6</v>
      </c>
      <c r="M140" s="30">
        <v>5</v>
      </c>
      <c r="N140" s="40">
        <v>3</v>
      </c>
      <c r="O140" s="35">
        <v>6</v>
      </c>
      <c r="W140" s="17">
        <v>5</v>
      </c>
      <c r="X140" s="17">
        <v>3</v>
      </c>
      <c r="Y140" s="17">
        <v>2</v>
      </c>
      <c r="Z140" s="17">
        <f>D140+F140+H140+L140+N140</f>
        <v>23</v>
      </c>
      <c r="AA140" s="17">
        <f t="shared" si="10"/>
        <v>4.5999999999999996</v>
      </c>
      <c r="AB140" s="17">
        <f>E140+G140+I140+M140+O140</f>
        <v>14</v>
      </c>
      <c r="AC140" s="17">
        <f t="shared" si="11"/>
        <v>2.8</v>
      </c>
      <c r="AD140" s="1">
        <f t="shared" si="12"/>
        <v>9</v>
      </c>
    </row>
    <row r="141" spans="1:30" x14ac:dyDescent="0.25">
      <c r="A141" s="1">
        <v>137</v>
      </c>
      <c r="B141" s="1">
        <v>2014</v>
      </c>
      <c r="C141" s="54" t="s">
        <v>449</v>
      </c>
      <c r="D141" s="35">
        <v>0</v>
      </c>
      <c r="E141" s="35">
        <v>3</v>
      </c>
      <c r="F141" s="38">
        <v>3</v>
      </c>
      <c r="G141" s="30">
        <v>1</v>
      </c>
      <c r="H141" s="38">
        <v>6</v>
      </c>
      <c r="I141" s="30">
        <v>2</v>
      </c>
      <c r="J141" s="38">
        <v>6</v>
      </c>
      <c r="K141" s="39">
        <v>3</v>
      </c>
      <c r="L141" s="35">
        <v>3</v>
      </c>
      <c r="M141" s="35">
        <v>6</v>
      </c>
      <c r="N141" s="18"/>
      <c r="O141" s="18"/>
      <c r="W141" s="17">
        <v>5</v>
      </c>
      <c r="X141" s="17">
        <v>3</v>
      </c>
      <c r="Y141" s="17">
        <v>2</v>
      </c>
      <c r="Z141" s="17">
        <f>D141+F141+H141+J141+L141</f>
        <v>18</v>
      </c>
      <c r="AA141" s="17">
        <f t="shared" si="10"/>
        <v>3.6</v>
      </c>
      <c r="AB141" s="17">
        <f>E141+G141+I141+K141+M141</f>
        <v>15</v>
      </c>
      <c r="AC141" s="17">
        <f t="shared" si="11"/>
        <v>3</v>
      </c>
      <c r="AD141" s="1">
        <f t="shared" si="12"/>
        <v>3</v>
      </c>
    </row>
    <row r="142" spans="1:30" x14ac:dyDescent="0.25">
      <c r="A142" s="1">
        <v>138</v>
      </c>
      <c r="B142" s="1">
        <v>2010</v>
      </c>
      <c r="C142" s="54" t="s">
        <v>182</v>
      </c>
      <c r="D142" s="35">
        <v>5</v>
      </c>
      <c r="E142" s="35">
        <v>6</v>
      </c>
      <c r="F142" s="38">
        <v>1</v>
      </c>
      <c r="G142" s="30">
        <v>0</v>
      </c>
      <c r="H142" s="38">
        <v>3</v>
      </c>
      <c r="I142" s="30">
        <v>2</v>
      </c>
      <c r="J142" s="38">
        <v>5</v>
      </c>
      <c r="K142" s="39">
        <v>2</v>
      </c>
      <c r="L142" s="32" t="s">
        <v>242</v>
      </c>
      <c r="M142" s="32"/>
      <c r="N142" s="35">
        <v>1</v>
      </c>
      <c r="O142" s="35">
        <v>4</v>
      </c>
      <c r="S142" s="18"/>
      <c r="W142" s="17">
        <v>5</v>
      </c>
      <c r="X142" s="17">
        <v>3</v>
      </c>
      <c r="Y142" s="17">
        <v>2</v>
      </c>
      <c r="Z142" s="17">
        <f>D142+F142+H142+J142+N142</f>
        <v>15</v>
      </c>
      <c r="AA142" s="17">
        <f t="shared" si="10"/>
        <v>3</v>
      </c>
      <c r="AB142" s="17">
        <f>E142+G142+I142+K142+O142</f>
        <v>14</v>
      </c>
      <c r="AC142" s="17">
        <f t="shared" si="11"/>
        <v>2.8</v>
      </c>
      <c r="AD142" s="1">
        <f t="shared" si="12"/>
        <v>1</v>
      </c>
    </row>
    <row r="143" spans="1:30" x14ac:dyDescent="0.25">
      <c r="A143" s="1">
        <v>139</v>
      </c>
      <c r="B143" s="1">
        <v>2015</v>
      </c>
      <c r="C143" s="54" t="s">
        <v>285</v>
      </c>
      <c r="D143" s="30">
        <v>14</v>
      </c>
      <c r="E143" s="30">
        <v>5</v>
      </c>
      <c r="F143" s="38">
        <v>5</v>
      </c>
      <c r="G143" s="30">
        <v>2</v>
      </c>
      <c r="H143" s="38">
        <v>12</v>
      </c>
      <c r="I143" s="30">
        <v>5</v>
      </c>
      <c r="J143" s="40">
        <v>3</v>
      </c>
      <c r="K143" s="41">
        <v>5</v>
      </c>
      <c r="L143" s="35">
        <v>1</v>
      </c>
      <c r="M143" s="35">
        <v>4</v>
      </c>
      <c r="W143" s="17">
        <v>5</v>
      </c>
      <c r="X143" s="17">
        <v>3</v>
      </c>
      <c r="Y143" s="17">
        <v>2</v>
      </c>
      <c r="Z143" s="17">
        <f>D143+F143+H143+J143+L143</f>
        <v>35</v>
      </c>
      <c r="AA143" s="17">
        <f t="shared" si="10"/>
        <v>7</v>
      </c>
      <c r="AB143" s="17">
        <f>E143+G143+I143+K143+M143</f>
        <v>21</v>
      </c>
      <c r="AC143" s="17">
        <f t="shared" si="11"/>
        <v>4.2</v>
      </c>
      <c r="AD143" s="1">
        <f t="shared" si="12"/>
        <v>14</v>
      </c>
    </row>
    <row r="144" spans="1:30" x14ac:dyDescent="0.25">
      <c r="A144" s="1">
        <v>140</v>
      </c>
      <c r="B144" s="1">
        <v>2014</v>
      </c>
      <c r="C144" s="54" t="s">
        <v>285</v>
      </c>
      <c r="D144" s="30">
        <v>15</v>
      </c>
      <c r="E144" s="30">
        <v>7</v>
      </c>
      <c r="F144" s="38">
        <v>4</v>
      </c>
      <c r="G144" s="30">
        <v>3</v>
      </c>
      <c r="H144" s="38">
        <v>8</v>
      </c>
      <c r="I144" s="30">
        <v>3</v>
      </c>
      <c r="J144" s="44" t="s">
        <v>242</v>
      </c>
      <c r="K144" s="67"/>
      <c r="L144" s="35">
        <v>0</v>
      </c>
      <c r="M144" s="35">
        <v>4</v>
      </c>
      <c r="N144" s="40">
        <v>2</v>
      </c>
      <c r="O144" s="35">
        <v>6</v>
      </c>
      <c r="W144" s="17">
        <v>5</v>
      </c>
      <c r="X144" s="17">
        <v>3</v>
      </c>
      <c r="Y144" s="17">
        <v>2</v>
      </c>
      <c r="Z144" s="17">
        <f>D144+F144+H144+L144+N144</f>
        <v>29</v>
      </c>
      <c r="AA144" s="17">
        <f t="shared" si="10"/>
        <v>5.8</v>
      </c>
      <c r="AB144" s="17">
        <f>E144+G144+I144+M144+O144</f>
        <v>23</v>
      </c>
      <c r="AC144" s="17">
        <f t="shared" si="11"/>
        <v>4.5999999999999996</v>
      </c>
      <c r="AD144" s="1">
        <f t="shared" si="12"/>
        <v>6</v>
      </c>
    </row>
    <row r="145" spans="1:30" x14ac:dyDescent="0.25">
      <c r="A145" s="1">
        <v>141</v>
      </c>
      <c r="B145" s="1">
        <v>2019</v>
      </c>
      <c r="C145" s="54" t="s">
        <v>76</v>
      </c>
      <c r="D145" s="30">
        <v>10</v>
      </c>
      <c r="E145" s="30">
        <v>2</v>
      </c>
      <c r="F145" s="38">
        <v>6</v>
      </c>
      <c r="G145" s="30">
        <v>1</v>
      </c>
      <c r="H145" s="40">
        <v>1</v>
      </c>
      <c r="I145" s="35">
        <v>2</v>
      </c>
      <c r="J145" s="38">
        <v>4</v>
      </c>
      <c r="K145" s="39">
        <v>3</v>
      </c>
      <c r="L145" s="35">
        <v>4</v>
      </c>
      <c r="M145" s="35">
        <v>7</v>
      </c>
      <c r="W145" s="1">
        <v>5</v>
      </c>
      <c r="X145" s="1">
        <v>3</v>
      </c>
      <c r="Y145" s="1">
        <v>2</v>
      </c>
      <c r="Z145" s="1">
        <f>D145+F145+H145+J145+L145</f>
        <v>25</v>
      </c>
      <c r="AA145" s="1">
        <f t="shared" si="10"/>
        <v>5</v>
      </c>
      <c r="AB145" s="1">
        <f>E145+G145+I145+K145+M145</f>
        <v>15</v>
      </c>
      <c r="AC145" s="1">
        <f t="shared" si="11"/>
        <v>3</v>
      </c>
      <c r="AD145" s="1">
        <f t="shared" si="12"/>
        <v>10</v>
      </c>
    </row>
    <row r="146" spans="1:30" x14ac:dyDescent="0.25">
      <c r="A146" s="1">
        <v>142</v>
      </c>
      <c r="B146" s="1">
        <v>1994</v>
      </c>
      <c r="C146" t="s">
        <v>76</v>
      </c>
      <c r="D146" s="140">
        <v>9</v>
      </c>
      <c r="E146" s="140">
        <v>10</v>
      </c>
      <c r="F146" s="38">
        <v>7</v>
      </c>
      <c r="G146" s="30">
        <v>2</v>
      </c>
      <c r="H146" s="38">
        <v>12</v>
      </c>
      <c r="I146" s="30">
        <v>3</v>
      </c>
      <c r="J146" s="38">
        <v>7</v>
      </c>
      <c r="K146" s="39">
        <v>6</v>
      </c>
      <c r="L146" s="140">
        <v>3</v>
      </c>
      <c r="M146" s="140">
        <v>6</v>
      </c>
      <c r="N146" s="31"/>
      <c r="O146" s="31"/>
      <c r="P146" s="31"/>
      <c r="Q146" s="31"/>
      <c r="W146" s="17">
        <v>5</v>
      </c>
      <c r="X146" s="17">
        <v>3</v>
      </c>
      <c r="Y146" s="17">
        <v>2</v>
      </c>
      <c r="Z146" s="17">
        <f>D146+F146+H146+J146+L146</f>
        <v>38</v>
      </c>
      <c r="AA146" s="22">
        <f t="shared" si="10"/>
        <v>7.6</v>
      </c>
      <c r="AB146" s="17">
        <f>E146+G146+I146+K146+M146</f>
        <v>27</v>
      </c>
      <c r="AC146" s="19">
        <f t="shared" si="11"/>
        <v>5.4</v>
      </c>
      <c r="AD146" s="17">
        <f t="shared" si="12"/>
        <v>11</v>
      </c>
    </row>
    <row r="147" spans="1:30" x14ac:dyDescent="0.25">
      <c r="A147" s="1">
        <v>143</v>
      </c>
      <c r="B147" s="1">
        <v>2012</v>
      </c>
      <c r="C147" s="66" t="s">
        <v>181</v>
      </c>
      <c r="D147" s="30">
        <v>13</v>
      </c>
      <c r="E147" s="30">
        <v>6</v>
      </c>
      <c r="F147" s="38">
        <v>6</v>
      </c>
      <c r="G147" s="30">
        <v>0</v>
      </c>
      <c r="H147" s="38">
        <v>7</v>
      </c>
      <c r="I147" s="30">
        <v>3</v>
      </c>
      <c r="J147" s="40">
        <v>2</v>
      </c>
      <c r="K147" s="41">
        <v>7</v>
      </c>
      <c r="L147" s="35">
        <v>1</v>
      </c>
      <c r="M147" s="35">
        <v>8</v>
      </c>
      <c r="N147" s="18"/>
      <c r="O147" s="18"/>
      <c r="P147" s="18"/>
      <c r="Q147" s="18"/>
      <c r="R147" s="18"/>
      <c r="S147" s="18"/>
      <c r="W147" s="17">
        <v>5</v>
      </c>
      <c r="X147" s="17">
        <v>3</v>
      </c>
      <c r="Y147" s="17">
        <v>2</v>
      </c>
      <c r="Z147" s="17">
        <f>D147+F147+H147+J147+L147</f>
        <v>29</v>
      </c>
      <c r="AA147" s="17">
        <f t="shared" si="10"/>
        <v>5.8</v>
      </c>
      <c r="AB147" s="17">
        <f>E147+G147+I147+K147+M147</f>
        <v>24</v>
      </c>
      <c r="AC147" s="17">
        <f t="shared" si="11"/>
        <v>4.8</v>
      </c>
      <c r="AD147" s="1">
        <f t="shared" si="12"/>
        <v>5</v>
      </c>
    </row>
    <row r="148" spans="1:30" x14ac:dyDescent="0.25">
      <c r="A148" s="1">
        <v>144</v>
      </c>
      <c r="B148" s="5">
        <v>2023</v>
      </c>
      <c r="C148" s="54" t="s">
        <v>110</v>
      </c>
      <c r="D148" s="30">
        <v>9</v>
      </c>
      <c r="E148" s="30">
        <v>8</v>
      </c>
      <c r="F148" s="40">
        <v>2</v>
      </c>
      <c r="G148" s="35">
        <v>7</v>
      </c>
      <c r="H148" s="38">
        <v>6</v>
      </c>
      <c r="I148" s="30">
        <v>0</v>
      </c>
      <c r="J148" s="38">
        <v>8</v>
      </c>
      <c r="K148" s="30">
        <v>7</v>
      </c>
      <c r="L148" s="32" t="s">
        <v>242</v>
      </c>
      <c r="M148" s="32"/>
      <c r="N148" s="35">
        <v>1</v>
      </c>
      <c r="O148" s="35">
        <v>11</v>
      </c>
      <c r="P148" s="6"/>
      <c r="Q148" s="6"/>
      <c r="R148" s="6"/>
      <c r="S148" s="6"/>
      <c r="W148" s="1">
        <v>5</v>
      </c>
      <c r="X148" s="1">
        <v>3</v>
      </c>
      <c r="Y148" s="1">
        <v>2</v>
      </c>
      <c r="Z148" s="1">
        <f>D148+F148+H148+J148+N148</f>
        <v>26</v>
      </c>
      <c r="AA148" s="1">
        <f t="shared" si="10"/>
        <v>5.2</v>
      </c>
      <c r="AB148" s="1">
        <f>E148+G148+I148+K148+O148</f>
        <v>33</v>
      </c>
      <c r="AC148" s="1">
        <f t="shared" si="11"/>
        <v>6.6</v>
      </c>
      <c r="AD148" s="1">
        <f t="shared" si="12"/>
        <v>-7</v>
      </c>
    </row>
    <row r="149" spans="1:30" x14ac:dyDescent="0.25">
      <c r="A149" s="1">
        <v>145</v>
      </c>
      <c r="B149" s="1">
        <v>2017</v>
      </c>
      <c r="C149" s="54" t="s">
        <v>110</v>
      </c>
      <c r="D149" s="30">
        <v>10</v>
      </c>
      <c r="E149" s="30">
        <v>1</v>
      </c>
      <c r="F149" s="38">
        <v>7</v>
      </c>
      <c r="G149" s="30">
        <v>6</v>
      </c>
      <c r="H149" s="40">
        <v>5</v>
      </c>
      <c r="I149" s="35">
        <v>11</v>
      </c>
      <c r="J149" s="38">
        <v>5</v>
      </c>
      <c r="K149" s="39">
        <v>2</v>
      </c>
      <c r="L149" s="35">
        <v>3</v>
      </c>
      <c r="M149" s="35">
        <v>13</v>
      </c>
      <c r="W149" s="17">
        <v>5</v>
      </c>
      <c r="X149" s="17">
        <v>3</v>
      </c>
      <c r="Y149" s="17">
        <v>2</v>
      </c>
      <c r="Z149" s="17">
        <f>D149+F149+H149+J149+L149</f>
        <v>30</v>
      </c>
      <c r="AA149" s="17">
        <f t="shared" si="10"/>
        <v>6</v>
      </c>
      <c r="AB149" s="17">
        <f>E149+G149+I149+K149+M149</f>
        <v>33</v>
      </c>
      <c r="AC149" s="17">
        <f t="shared" si="11"/>
        <v>6.6</v>
      </c>
      <c r="AD149" s="1">
        <f t="shared" si="12"/>
        <v>-3</v>
      </c>
    </row>
    <row r="150" spans="1:30" x14ac:dyDescent="0.25">
      <c r="A150" s="1">
        <v>146</v>
      </c>
      <c r="B150" s="1">
        <v>2013</v>
      </c>
      <c r="C150" s="54" t="s">
        <v>42</v>
      </c>
      <c r="D150" s="30">
        <v>5</v>
      </c>
      <c r="E150" s="30">
        <v>2</v>
      </c>
      <c r="F150" s="40">
        <v>4</v>
      </c>
      <c r="G150" s="35">
        <v>7</v>
      </c>
      <c r="H150" s="38">
        <v>5</v>
      </c>
      <c r="I150" s="30">
        <v>3</v>
      </c>
      <c r="J150" s="38">
        <v>3</v>
      </c>
      <c r="K150" s="39">
        <v>6</v>
      </c>
      <c r="L150" s="35">
        <v>5</v>
      </c>
      <c r="M150" s="35">
        <v>10</v>
      </c>
      <c r="N150" s="18"/>
      <c r="O150" s="18"/>
      <c r="P150" s="18"/>
      <c r="Q150" s="18"/>
      <c r="R150" s="18"/>
      <c r="S150" s="18"/>
      <c r="W150" s="17">
        <v>5</v>
      </c>
      <c r="X150" s="17">
        <v>3</v>
      </c>
      <c r="Y150" s="17">
        <v>2</v>
      </c>
      <c r="Z150" s="17">
        <f>D150+F150+H150+J150+L150</f>
        <v>22</v>
      </c>
      <c r="AA150" s="17">
        <f t="shared" si="10"/>
        <v>4.4000000000000004</v>
      </c>
      <c r="AB150" s="17">
        <f>E150+G150+I150+K150+M150</f>
        <v>28</v>
      </c>
      <c r="AC150" s="17">
        <f t="shared" si="11"/>
        <v>5.6</v>
      </c>
      <c r="AD150" s="1">
        <f t="shared" si="12"/>
        <v>-6</v>
      </c>
    </row>
    <row r="151" spans="1:30" x14ac:dyDescent="0.25">
      <c r="A151" s="1">
        <v>147</v>
      </c>
      <c r="B151" s="17">
        <v>2024</v>
      </c>
      <c r="C151" s="54" t="s">
        <v>18</v>
      </c>
      <c r="D151" s="35">
        <v>2</v>
      </c>
      <c r="E151" s="35">
        <v>6</v>
      </c>
      <c r="F151" s="38">
        <v>6</v>
      </c>
      <c r="G151" s="30">
        <v>2</v>
      </c>
      <c r="H151" s="38">
        <v>8</v>
      </c>
      <c r="I151" s="30">
        <v>0</v>
      </c>
      <c r="J151" s="38">
        <v>4</v>
      </c>
      <c r="K151" s="39">
        <v>2</v>
      </c>
      <c r="L151" s="6"/>
      <c r="M151" s="6"/>
      <c r="N151" s="35">
        <v>4</v>
      </c>
      <c r="O151" s="35">
        <v>5</v>
      </c>
      <c r="P151" s="6"/>
      <c r="Q151" s="6"/>
      <c r="R151" s="6"/>
      <c r="S151" s="6"/>
      <c r="T151" s="6"/>
      <c r="U151" s="6"/>
      <c r="V151" s="5"/>
      <c r="W151" s="1">
        <v>5</v>
      </c>
      <c r="X151" s="1">
        <v>3</v>
      </c>
      <c r="Y151" s="1">
        <v>2</v>
      </c>
      <c r="Z151" s="1">
        <f>D151+F151+H151+J151+N151</f>
        <v>24</v>
      </c>
      <c r="AA151" s="1">
        <f t="shared" si="10"/>
        <v>4.8</v>
      </c>
      <c r="AB151" s="1">
        <f>E151+G151+I151+K151+O151</f>
        <v>15</v>
      </c>
      <c r="AC151" s="1">
        <f t="shared" si="11"/>
        <v>3</v>
      </c>
      <c r="AD151" s="1">
        <f t="shared" si="12"/>
        <v>9</v>
      </c>
    </row>
    <row r="152" spans="1:30" x14ac:dyDescent="0.25">
      <c r="A152" s="1">
        <v>148</v>
      </c>
      <c r="B152" s="1">
        <v>2004</v>
      </c>
      <c r="C152" s="66" t="s">
        <v>18</v>
      </c>
      <c r="D152" s="30">
        <v>2</v>
      </c>
      <c r="E152" s="30">
        <v>1</v>
      </c>
      <c r="F152" s="38">
        <v>4</v>
      </c>
      <c r="G152" s="30">
        <v>2</v>
      </c>
      <c r="H152" s="40">
        <v>3</v>
      </c>
      <c r="I152" s="35">
        <v>5</v>
      </c>
      <c r="J152" s="38">
        <v>3</v>
      </c>
      <c r="K152" s="39">
        <v>2</v>
      </c>
      <c r="L152" s="35">
        <v>1</v>
      </c>
      <c r="M152" s="35">
        <v>2</v>
      </c>
      <c r="N152" s="31"/>
      <c r="O152" s="31"/>
      <c r="P152" s="31"/>
      <c r="W152" s="17">
        <v>5</v>
      </c>
      <c r="X152" s="17">
        <v>3</v>
      </c>
      <c r="Y152" s="17">
        <v>2</v>
      </c>
      <c r="Z152" s="17">
        <f>D152+F152+H152+J152+L152</f>
        <v>13</v>
      </c>
      <c r="AA152" s="19">
        <f t="shared" si="10"/>
        <v>2.6</v>
      </c>
      <c r="AB152" s="17">
        <f>E152+G152+I152+K152+M152</f>
        <v>12</v>
      </c>
      <c r="AC152" s="19">
        <f t="shared" si="11"/>
        <v>2.4</v>
      </c>
      <c r="AD152" s="1">
        <f t="shared" si="12"/>
        <v>1</v>
      </c>
    </row>
    <row r="153" spans="1:30" x14ac:dyDescent="0.25">
      <c r="A153" s="1">
        <v>149</v>
      </c>
      <c r="B153" s="1">
        <v>1993</v>
      </c>
      <c r="C153" s="43" t="s">
        <v>18</v>
      </c>
      <c r="D153" s="30">
        <v>5</v>
      </c>
      <c r="E153" s="30">
        <v>0</v>
      </c>
      <c r="F153" s="38">
        <v>7</v>
      </c>
      <c r="G153" s="30">
        <v>1</v>
      </c>
      <c r="H153" s="38">
        <v>10</v>
      </c>
      <c r="I153" s="30">
        <v>3</v>
      </c>
      <c r="J153" s="141">
        <v>1</v>
      </c>
      <c r="K153" s="140">
        <v>2</v>
      </c>
      <c r="L153" s="141">
        <v>4</v>
      </c>
      <c r="M153" s="140">
        <v>5</v>
      </c>
      <c r="N153" s="18"/>
      <c r="O153" s="18"/>
      <c r="P153" s="18"/>
      <c r="Q153" s="18"/>
      <c r="R153" s="18"/>
      <c r="W153" s="17">
        <v>5</v>
      </c>
      <c r="X153" s="17">
        <v>3</v>
      </c>
      <c r="Y153" s="17">
        <v>2</v>
      </c>
      <c r="Z153" s="17">
        <f>D153+F153+H153+J153+L153</f>
        <v>27</v>
      </c>
      <c r="AA153" s="19">
        <f t="shared" si="10"/>
        <v>5.4</v>
      </c>
      <c r="AB153" s="17">
        <f>E153+G153+I153+K153+M153</f>
        <v>11</v>
      </c>
      <c r="AC153" s="19">
        <f t="shared" si="11"/>
        <v>2.2000000000000002</v>
      </c>
      <c r="AD153" s="17">
        <f t="shared" si="12"/>
        <v>16</v>
      </c>
    </row>
    <row r="154" spans="1:30" x14ac:dyDescent="0.25">
      <c r="A154" s="1">
        <v>150</v>
      </c>
      <c r="B154" s="1">
        <v>2025</v>
      </c>
      <c r="C154" s="194" t="s">
        <v>61</v>
      </c>
      <c r="D154" s="30">
        <v>12</v>
      </c>
      <c r="E154" s="30">
        <v>0</v>
      </c>
      <c r="F154" s="38">
        <v>5</v>
      </c>
      <c r="G154" s="30">
        <v>4</v>
      </c>
      <c r="H154" s="44" t="s">
        <v>242</v>
      </c>
      <c r="I154" s="32"/>
      <c r="J154" s="38">
        <v>10</v>
      </c>
      <c r="K154" s="30">
        <v>9</v>
      </c>
      <c r="L154" s="40">
        <v>3</v>
      </c>
      <c r="M154" s="35">
        <v>5</v>
      </c>
      <c r="N154" s="40">
        <v>0</v>
      </c>
      <c r="O154" s="35">
        <v>11</v>
      </c>
      <c r="P154" s="6"/>
      <c r="Q154" s="6"/>
      <c r="R154" s="6"/>
      <c r="S154" s="6"/>
      <c r="T154" s="6"/>
      <c r="U154" s="6"/>
      <c r="W154" s="5">
        <v>5</v>
      </c>
      <c r="X154" s="5">
        <v>3</v>
      </c>
      <c r="Y154" s="5">
        <v>2</v>
      </c>
      <c r="Z154" s="5">
        <f>D154+F154+J154+L154</f>
        <v>30</v>
      </c>
      <c r="AA154" s="196">
        <f t="shared" si="10"/>
        <v>6</v>
      </c>
      <c r="AB154" s="5">
        <v>29</v>
      </c>
      <c r="AC154" s="5">
        <f t="shared" si="11"/>
        <v>5.8</v>
      </c>
      <c r="AD154" s="5">
        <f t="shared" si="12"/>
        <v>1</v>
      </c>
    </row>
    <row r="155" spans="1:30" x14ac:dyDescent="0.25">
      <c r="A155" s="1">
        <v>151</v>
      </c>
      <c r="B155" s="1">
        <v>2025</v>
      </c>
      <c r="C155" s="194" t="s">
        <v>336</v>
      </c>
      <c r="D155" s="35">
        <v>4</v>
      </c>
      <c r="E155" s="35">
        <v>6</v>
      </c>
      <c r="F155" s="38">
        <v>7</v>
      </c>
      <c r="G155" s="30">
        <v>5</v>
      </c>
      <c r="H155" s="44" t="s">
        <v>242</v>
      </c>
      <c r="I155" s="32"/>
      <c r="J155" s="38">
        <v>4</v>
      </c>
      <c r="K155" s="30">
        <v>1</v>
      </c>
      <c r="L155" s="38">
        <v>4</v>
      </c>
      <c r="M155" s="30">
        <v>0</v>
      </c>
      <c r="N155" s="40">
        <v>3</v>
      </c>
      <c r="O155" s="35">
        <v>4</v>
      </c>
      <c r="P155" s="6"/>
      <c r="Q155" s="6"/>
      <c r="R155" s="6"/>
      <c r="S155" s="6"/>
      <c r="T155" s="6"/>
      <c r="U155" s="6"/>
      <c r="W155" s="5">
        <v>5</v>
      </c>
      <c r="X155" s="5">
        <v>3</v>
      </c>
      <c r="Y155" s="5">
        <v>2</v>
      </c>
      <c r="Z155" s="5">
        <f>D155+F155+J155+L155+N155</f>
        <v>22</v>
      </c>
      <c r="AA155" s="196">
        <f t="shared" si="10"/>
        <v>4.4000000000000004</v>
      </c>
      <c r="AB155" s="5">
        <f>E155+G155+K155+M155+O155</f>
        <v>16</v>
      </c>
      <c r="AC155" s="5">
        <f t="shared" si="11"/>
        <v>3.2</v>
      </c>
      <c r="AD155" s="5">
        <f t="shared" si="12"/>
        <v>6</v>
      </c>
    </row>
    <row r="156" spans="1:30" x14ac:dyDescent="0.25">
      <c r="A156" s="1">
        <v>152</v>
      </c>
      <c r="B156" s="1">
        <v>1983</v>
      </c>
      <c r="C156" s="66" t="s">
        <v>76</v>
      </c>
      <c r="D156" s="30">
        <v>3</v>
      </c>
      <c r="E156" s="30">
        <v>2</v>
      </c>
      <c r="F156" s="38">
        <v>7</v>
      </c>
      <c r="G156" s="30">
        <v>5</v>
      </c>
      <c r="H156" s="40">
        <v>1</v>
      </c>
      <c r="I156" s="35">
        <v>6</v>
      </c>
      <c r="J156" s="255"/>
      <c r="K156" s="294"/>
      <c r="L156" s="30">
        <v>5</v>
      </c>
      <c r="M156" s="30">
        <v>4</v>
      </c>
      <c r="N156" s="40">
        <v>4</v>
      </c>
      <c r="O156" s="35">
        <v>8</v>
      </c>
      <c r="W156" s="1">
        <v>5</v>
      </c>
      <c r="X156" s="17">
        <v>3</v>
      </c>
      <c r="Y156" s="17">
        <v>2</v>
      </c>
      <c r="Z156" s="17">
        <f>D156+F156+H156+L156+N156</f>
        <v>20</v>
      </c>
      <c r="AA156" s="1">
        <f t="shared" si="10"/>
        <v>4</v>
      </c>
      <c r="AB156" s="17">
        <f>E156+G156+I156+M156+O156</f>
        <v>25</v>
      </c>
      <c r="AC156" s="1">
        <f t="shared" si="11"/>
        <v>5</v>
      </c>
      <c r="AD156" s="1">
        <f t="shared" si="12"/>
        <v>-5</v>
      </c>
    </row>
    <row r="157" spans="1:30" x14ac:dyDescent="0.25">
      <c r="A157" s="1">
        <v>153</v>
      </c>
      <c r="B157" s="1">
        <v>1983</v>
      </c>
      <c r="C157" s="66" t="s">
        <v>429</v>
      </c>
      <c r="D157" s="30">
        <v>7</v>
      </c>
      <c r="E157" s="30">
        <v>2</v>
      </c>
      <c r="F157" s="40">
        <v>5</v>
      </c>
      <c r="G157" s="35">
        <v>7</v>
      </c>
      <c r="H157" s="38">
        <v>1</v>
      </c>
      <c r="I157" s="30">
        <v>0</v>
      </c>
      <c r="J157" s="38">
        <v>10</v>
      </c>
      <c r="K157" s="30">
        <v>3</v>
      </c>
      <c r="L157" s="40">
        <v>2</v>
      </c>
      <c r="M157" s="35">
        <v>5</v>
      </c>
      <c r="W157" s="1">
        <v>5</v>
      </c>
      <c r="X157" s="17">
        <v>3</v>
      </c>
      <c r="Y157" s="17">
        <v>2</v>
      </c>
      <c r="Z157" s="17">
        <f>D157+F157+H157+J157+L157</f>
        <v>25</v>
      </c>
      <c r="AA157" s="1">
        <f t="shared" si="10"/>
        <v>5</v>
      </c>
      <c r="AB157" s="17">
        <f>E157+G157+I157+K157+M157</f>
        <v>17</v>
      </c>
      <c r="AC157" s="1">
        <f t="shared" si="11"/>
        <v>3.4</v>
      </c>
      <c r="AD157" s="1">
        <f t="shared" si="12"/>
        <v>8</v>
      </c>
    </row>
    <row r="158" spans="1:30" x14ac:dyDescent="0.25">
      <c r="A158" s="1">
        <v>154</v>
      </c>
      <c r="B158" s="1">
        <v>1982</v>
      </c>
      <c r="C158" s="54" t="s">
        <v>418</v>
      </c>
      <c r="D158" s="35">
        <v>0</v>
      </c>
      <c r="E158" s="35">
        <v>1</v>
      </c>
      <c r="F158" s="190"/>
      <c r="G158" s="31"/>
      <c r="H158" s="38">
        <v>7</v>
      </c>
      <c r="I158" s="30">
        <v>6</v>
      </c>
      <c r="J158" s="38">
        <v>6</v>
      </c>
      <c r="K158" s="30">
        <v>4</v>
      </c>
      <c r="P158" s="30">
        <v>9</v>
      </c>
      <c r="Q158" s="30">
        <v>0</v>
      </c>
      <c r="R158" s="40">
        <v>2</v>
      </c>
      <c r="S158" s="35">
        <v>8</v>
      </c>
      <c r="V158" s="53"/>
      <c r="W158" s="1">
        <v>5</v>
      </c>
      <c r="X158" s="1">
        <v>3</v>
      </c>
      <c r="Y158" s="1">
        <v>2</v>
      </c>
      <c r="Z158" s="1">
        <f>D158+H158+J158+P158+R158</f>
        <v>24</v>
      </c>
      <c r="AA158" s="1">
        <f t="shared" si="10"/>
        <v>4.8</v>
      </c>
      <c r="AB158" s="1">
        <f>E158+I158+K158+Q158+S158</f>
        <v>19</v>
      </c>
      <c r="AC158" s="1">
        <f t="shared" si="11"/>
        <v>3.8</v>
      </c>
      <c r="AD158" s="1">
        <f t="shared" si="12"/>
        <v>5</v>
      </c>
    </row>
    <row r="159" spans="1:30" x14ac:dyDescent="0.25">
      <c r="A159" s="1">
        <v>155</v>
      </c>
      <c r="B159" s="1">
        <v>1980</v>
      </c>
      <c r="C159" s="43" t="s">
        <v>400</v>
      </c>
      <c r="D159" s="30">
        <v>3</v>
      </c>
      <c r="E159" s="30">
        <v>1</v>
      </c>
      <c r="F159" s="38">
        <v>6</v>
      </c>
      <c r="G159" s="30">
        <v>2</v>
      </c>
      <c r="H159" s="38">
        <v>8</v>
      </c>
      <c r="I159" s="30">
        <v>7</v>
      </c>
      <c r="J159" s="40">
        <v>0</v>
      </c>
      <c r="K159" s="35">
        <v>12</v>
      </c>
      <c r="L159" s="40">
        <v>1</v>
      </c>
      <c r="M159" s="35">
        <v>6</v>
      </c>
      <c r="N159" s="53"/>
      <c r="O159" s="53"/>
      <c r="P159" s="53"/>
      <c r="Q159" s="53"/>
      <c r="R159" s="53"/>
      <c r="S159" s="53"/>
      <c r="T159" s="53"/>
      <c r="W159" s="1">
        <v>5</v>
      </c>
      <c r="X159" s="1">
        <v>3</v>
      </c>
      <c r="Y159" s="1">
        <v>2</v>
      </c>
      <c r="Z159" s="1">
        <f>D159+F159+H159+J159+L159</f>
        <v>18</v>
      </c>
      <c r="AA159" s="22">
        <f t="shared" si="10"/>
        <v>3.6</v>
      </c>
      <c r="AB159" s="1">
        <f>E159+G159+I159+K159+M159</f>
        <v>28</v>
      </c>
      <c r="AC159" s="22">
        <f t="shared" si="11"/>
        <v>5.6</v>
      </c>
      <c r="AD159" s="1">
        <f t="shared" si="12"/>
        <v>-10</v>
      </c>
    </row>
    <row r="160" spans="1:30" x14ac:dyDescent="0.25">
      <c r="A160" s="1">
        <v>156</v>
      </c>
      <c r="B160" s="1">
        <v>2026</v>
      </c>
      <c r="C160" s="297" t="s">
        <v>11</v>
      </c>
      <c r="D160" s="35">
        <v>4</v>
      </c>
      <c r="E160" s="35">
        <v>13</v>
      </c>
      <c r="F160" s="44" t="s">
        <v>243</v>
      </c>
      <c r="G160" s="36"/>
      <c r="H160" s="38">
        <v>3</v>
      </c>
      <c r="I160" s="30">
        <v>0</v>
      </c>
      <c r="J160" s="38">
        <v>3</v>
      </c>
      <c r="K160" s="30">
        <v>1</v>
      </c>
      <c r="L160" s="38">
        <v>7</v>
      </c>
      <c r="M160" s="30">
        <v>6</v>
      </c>
      <c r="N160" s="40">
        <v>0</v>
      </c>
      <c r="O160" s="35">
        <v>3</v>
      </c>
      <c r="P160" s="34"/>
      <c r="Q160" s="34"/>
      <c r="R160" s="34"/>
      <c r="S160" s="34"/>
      <c r="T160" s="34"/>
      <c r="U160" s="34"/>
      <c r="V160" s="34"/>
      <c r="W160" s="1">
        <v>5</v>
      </c>
      <c r="X160" s="5">
        <v>3</v>
      </c>
      <c r="Y160" s="5">
        <v>2</v>
      </c>
      <c r="Z160" s="5">
        <f>D160+H160+J160+L160+N160</f>
        <v>17</v>
      </c>
      <c r="AA160" s="196">
        <f>Z160/5</f>
        <v>3.4</v>
      </c>
      <c r="AB160" s="5">
        <f>E160+I160+K160+M160+O160</f>
        <v>23</v>
      </c>
      <c r="AC160" s="196">
        <f>AB160/5</f>
        <v>4.5999999999999996</v>
      </c>
      <c r="AD160" s="5">
        <f t="shared" si="12"/>
        <v>-6</v>
      </c>
    </row>
    <row r="161" spans="1:30" x14ac:dyDescent="0.25">
      <c r="A161" s="1">
        <v>157</v>
      </c>
      <c r="B161" s="1">
        <v>2026</v>
      </c>
      <c r="C161" s="297" t="s">
        <v>534</v>
      </c>
      <c r="D161" s="30">
        <v>14</v>
      </c>
      <c r="E161" s="30">
        <v>7</v>
      </c>
      <c r="F161" s="44" t="s">
        <v>243</v>
      </c>
      <c r="G161" s="36"/>
      <c r="H161" s="38">
        <v>5</v>
      </c>
      <c r="I161" s="30">
        <v>4</v>
      </c>
      <c r="J161" s="38">
        <v>14</v>
      </c>
      <c r="K161" s="30">
        <v>3</v>
      </c>
      <c r="L161" s="40">
        <v>1</v>
      </c>
      <c r="M161" s="35">
        <v>6</v>
      </c>
      <c r="N161" s="40">
        <v>2</v>
      </c>
      <c r="O161" s="35">
        <v>5</v>
      </c>
      <c r="P161" s="34"/>
      <c r="Q161" s="34"/>
      <c r="R161" s="34"/>
      <c r="S161" s="34"/>
      <c r="T161" s="34"/>
      <c r="U161" s="34"/>
      <c r="V161" s="34"/>
      <c r="W161" s="1">
        <v>5</v>
      </c>
      <c r="X161" s="5">
        <v>3</v>
      </c>
      <c r="Y161" s="5">
        <v>2</v>
      </c>
      <c r="Z161" s="5">
        <f>D161+H161+J161+L161+N161</f>
        <v>36</v>
      </c>
      <c r="AA161" s="196">
        <f>Z161/5</f>
        <v>7.2</v>
      </c>
      <c r="AB161" s="5">
        <f>E161+I161+K161+M161+O161</f>
        <v>25</v>
      </c>
      <c r="AC161" s="196">
        <f>AB161/5</f>
        <v>5</v>
      </c>
      <c r="AD161" s="5">
        <f t="shared" si="12"/>
        <v>11</v>
      </c>
    </row>
    <row r="162" spans="1:30" x14ac:dyDescent="0.25">
      <c r="A162" s="1">
        <v>158</v>
      </c>
      <c r="B162" s="1">
        <v>2026</v>
      </c>
      <c r="C162" s="297" t="s">
        <v>15</v>
      </c>
      <c r="D162" s="30">
        <v>11</v>
      </c>
      <c r="E162" s="30">
        <v>6</v>
      </c>
      <c r="F162" s="38">
        <v>9</v>
      </c>
      <c r="G162" s="30">
        <v>4</v>
      </c>
      <c r="H162" s="38">
        <v>10</v>
      </c>
      <c r="I162" s="30">
        <v>5</v>
      </c>
      <c r="J162" s="40">
        <v>1</v>
      </c>
      <c r="K162" s="35">
        <v>12</v>
      </c>
      <c r="L162" s="40">
        <v>2</v>
      </c>
      <c r="M162" s="35">
        <v>7</v>
      </c>
      <c r="N162" s="34"/>
      <c r="O162" s="34"/>
      <c r="P162" s="34"/>
      <c r="Q162" s="34"/>
      <c r="R162" s="34"/>
      <c r="S162" s="34"/>
      <c r="T162" s="34"/>
      <c r="U162" s="34"/>
      <c r="V162" s="34"/>
      <c r="W162" s="1">
        <v>5</v>
      </c>
      <c r="X162" s="5">
        <v>3</v>
      </c>
      <c r="Y162" s="5">
        <v>2</v>
      </c>
      <c r="Z162" s="5">
        <f>D162+F162+H162+J162+L162</f>
        <v>33</v>
      </c>
      <c r="AA162" s="196">
        <f>Z162/5</f>
        <v>6.6</v>
      </c>
      <c r="AB162" s="5">
        <f>E162+G162+I162+K162+M162</f>
        <v>34</v>
      </c>
      <c r="AC162" s="196">
        <f>AB162/5</f>
        <v>6.8</v>
      </c>
      <c r="AD162" s="5">
        <f t="shared" si="12"/>
        <v>-1</v>
      </c>
    </row>
    <row r="163" spans="1:30" x14ac:dyDescent="0.25">
      <c r="A163" s="1">
        <v>159</v>
      </c>
      <c r="B163" s="1">
        <v>2016</v>
      </c>
      <c r="C163" s="54" t="s">
        <v>213</v>
      </c>
      <c r="D163" s="30">
        <v>6</v>
      </c>
      <c r="E163" s="30">
        <v>3</v>
      </c>
      <c r="F163" s="40">
        <v>5</v>
      </c>
      <c r="G163" s="35">
        <v>8</v>
      </c>
      <c r="H163" s="38">
        <v>3</v>
      </c>
      <c r="I163" s="30">
        <v>2</v>
      </c>
      <c r="J163" s="40">
        <v>6</v>
      </c>
      <c r="K163" s="35">
        <v>7</v>
      </c>
      <c r="W163" s="1">
        <v>4</v>
      </c>
      <c r="X163" s="1">
        <v>2</v>
      </c>
      <c r="Y163" s="1">
        <v>2</v>
      </c>
      <c r="Z163" s="1">
        <f>D163+F163+H163+J163</f>
        <v>20</v>
      </c>
      <c r="AA163" s="1">
        <f t="shared" ref="AA163:AA194" si="13">Z163/W163</f>
        <v>5</v>
      </c>
      <c r="AB163" s="1">
        <f>E163+G163+I163+K163</f>
        <v>20</v>
      </c>
      <c r="AC163" s="1">
        <f t="shared" ref="AC163:AC194" si="14">AB163/W163</f>
        <v>5</v>
      </c>
      <c r="AD163" s="1">
        <f t="shared" si="12"/>
        <v>0</v>
      </c>
    </row>
    <row r="164" spans="1:30" x14ac:dyDescent="0.25">
      <c r="A164" s="1">
        <v>160</v>
      </c>
      <c r="B164" s="1">
        <v>2014</v>
      </c>
      <c r="C164" s="54" t="s">
        <v>213</v>
      </c>
      <c r="D164" s="30">
        <v>14</v>
      </c>
      <c r="E164" s="30">
        <v>11</v>
      </c>
      <c r="F164" s="40">
        <v>4</v>
      </c>
      <c r="G164" s="35">
        <v>5</v>
      </c>
      <c r="H164" s="200">
        <v>1</v>
      </c>
      <c r="I164" s="64">
        <v>0</v>
      </c>
      <c r="J164" s="40">
        <v>2</v>
      </c>
      <c r="K164" s="35">
        <v>8</v>
      </c>
      <c r="L164" s="18"/>
      <c r="M164" s="20"/>
      <c r="N164" s="18"/>
      <c r="O164" s="20"/>
      <c r="W164" s="17">
        <v>4</v>
      </c>
      <c r="X164" s="17">
        <v>2</v>
      </c>
      <c r="Y164" s="17">
        <v>2</v>
      </c>
      <c r="Z164" s="17">
        <f>D164+F164+H164+J164</f>
        <v>21</v>
      </c>
      <c r="AA164" s="19">
        <f t="shared" si="13"/>
        <v>5.25</v>
      </c>
      <c r="AB164" s="17">
        <f>E164+G164+I164+K164</f>
        <v>24</v>
      </c>
      <c r="AC164" s="17">
        <f t="shared" si="14"/>
        <v>6</v>
      </c>
      <c r="AD164" s="1">
        <f t="shared" si="12"/>
        <v>-3</v>
      </c>
    </row>
    <row r="165" spans="1:30" x14ac:dyDescent="0.25">
      <c r="A165" s="1">
        <v>161</v>
      </c>
      <c r="B165" s="1">
        <v>2022</v>
      </c>
      <c r="C165" s="54" t="s">
        <v>38</v>
      </c>
      <c r="D165" s="35">
        <v>4</v>
      </c>
      <c r="E165" s="35">
        <v>5</v>
      </c>
      <c r="F165" s="38">
        <v>5</v>
      </c>
      <c r="G165" s="30">
        <v>4</v>
      </c>
      <c r="H165" s="38">
        <v>8</v>
      </c>
      <c r="I165" s="30">
        <v>7</v>
      </c>
      <c r="J165" s="44" t="s">
        <v>242</v>
      </c>
      <c r="K165" s="32"/>
      <c r="L165" s="35">
        <v>1</v>
      </c>
      <c r="M165" s="35">
        <v>9</v>
      </c>
      <c r="W165" s="1">
        <v>4</v>
      </c>
      <c r="X165" s="1">
        <v>2</v>
      </c>
      <c r="Y165" s="1">
        <v>2</v>
      </c>
      <c r="Z165" s="1">
        <f>D165+F165+H165+L165</f>
        <v>18</v>
      </c>
      <c r="AA165" s="1">
        <f t="shared" si="13"/>
        <v>4.5</v>
      </c>
      <c r="AB165" s="1">
        <f>E165+G165+I165+M165</f>
        <v>25</v>
      </c>
      <c r="AC165" s="22">
        <f t="shared" si="14"/>
        <v>6.25</v>
      </c>
      <c r="AD165" s="1">
        <f t="shared" si="12"/>
        <v>-7</v>
      </c>
    </row>
    <row r="166" spans="1:30" x14ac:dyDescent="0.25">
      <c r="A166" s="1">
        <v>162</v>
      </c>
      <c r="B166" s="1">
        <v>2011</v>
      </c>
      <c r="C166" s="54" t="s">
        <v>38</v>
      </c>
      <c r="D166" s="30">
        <v>5</v>
      </c>
      <c r="E166" s="30">
        <v>4</v>
      </c>
      <c r="F166" s="40">
        <v>5</v>
      </c>
      <c r="G166" s="35">
        <v>6</v>
      </c>
      <c r="H166" s="38">
        <v>16</v>
      </c>
      <c r="I166" s="30">
        <v>6</v>
      </c>
      <c r="J166" s="40">
        <v>1</v>
      </c>
      <c r="K166" s="35">
        <v>11</v>
      </c>
      <c r="W166" s="17">
        <v>4</v>
      </c>
      <c r="X166" s="17">
        <v>2</v>
      </c>
      <c r="Y166" s="17">
        <v>2</v>
      </c>
      <c r="Z166" s="17">
        <f>D166+F166+H166+J166</f>
        <v>27</v>
      </c>
      <c r="AA166" s="19">
        <f t="shared" si="13"/>
        <v>6.75</v>
      </c>
      <c r="AB166" s="17">
        <f>E166+G166+I166+K166</f>
        <v>27</v>
      </c>
      <c r="AC166" s="19">
        <f t="shared" si="14"/>
        <v>6.75</v>
      </c>
      <c r="AD166" s="1">
        <f t="shared" si="12"/>
        <v>0</v>
      </c>
    </row>
    <row r="167" spans="1:30" x14ac:dyDescent="0.25">
      <c r="A167" s="1">
        <v>163</v>
      </c>
      <c r="B167" s="1">
        <v>2009</v>
      </c>
      <c r="C167" s="54" t="s">
        <v>38</v>
      </c>
      <c r="D167" s="35">
        <v>2</v>
      </c>
      <c r="E167" s="35">
        <v>6</v>
      </c>
      <c r="F167" s="38">
        <v>14</v>
      </c>
      <c r="G167" s="30">
        <v>2</v>
      </c>
      <c r="H167" s="38">
        <v>12</v>
      </c>
      <c r="I167" s="30">
        <v>5</v>
      </c>
      <c r="J167" s="40">
        <v>1</v>
      </c>
      <c r="K167" s="35">
        <v>3</v>
      </c>
      <c r="W167" s="1">
        <v>4</v>
      </c>
      <c r="X167" s="1">
        <v>2</v>
      </c>
      <c r="Y167" s="1">
        <v>2</v>
      </c>
      <c r="Z167" s="1">
        <f>D167+F167+H167+J167</f>
        <v>29</v>
      </c>
      <c r="AA167" s="22">
        <f t="shared" si="13"/>
        <v>7.25</v>
      </c>
      <c r="AB167" s="1">
        <f>E167+G167+I167+K167</f>
        <v>16</v>
      </c>
      <c r="AC167" s="1">
        <f t="shared" si="14"/>
        <v>4</v>
      </c>
      <c r="AD167" s="1">
        <f t="shared" si="12"/>
        <v>13</v>
      </c>
    </row>
    <row r="168" spans="1:30" x14ac:dyDescent="0.25">
      <c r="A168" s="1">
        <v>164</v>
      </c>
      <c r="B168" s="1">
        <v>1993</v>
      </c>
      <c r="C168" s="43" t="s">
        <v>38</v>
      </c>
      <c r="D168" s="30">
        <v>13</v>
      </c>
      <c r="E168" s="30">
        <v>4</v>
      </c>
      <c r="F168" s="141">
        <v>1</v>
      </c>
      <c r="G168" s="140">
        <v>3</v>
      </c>
      <c r="H168" s="38">
        <v>2</v>
      </c>
      <c r="I168" s="30">
        <v>1</v>
      </c>
      <c r="J168" s="141">
        <v>3</v>
      </c>
      <c r="K168" s="140">
        <v>11</v>
      </c>
      <c r="L168" s="18"/>
      <c r="M168" s="18"/>
      <c r="N168" s="18"/>
      <c r="O168" s="18"/>
      <c r="P168" s="18"/>
      <c r="Q168" s="18"/>
      <c r="R168" s="18"/>
      <c r="W168" s="17">
        <v>4</v>
      </c>
      <c r="X168" s="17">
        <v>2</v>
      </c>
      <c r="Y168" s="17">
        <v>2</v>
      </c>
      <c r="Z168" s="17">
        <f>D168+F168+H168+J168</f>
        <v>19</v>
      </c>
      <c r="AA168" s="19">
        <f t="shared" si="13"/>
        <v>4.75</v>
      </c>
      <c r="AB168" s="17">
        <f>E168+G168+I168+K168</f>
        <v>19</v>
      </c>
      <c r="AC168" s="19">
        <f t="shared" si="14"/>
        <v>4.75</v>
      </c>
      <c r="AD168" s="17">
        <f t="shared" si="12"/>
        <v>0</v>
      </c>
    </row>
    <row r="169" spans="1:30" x14ac:dyDescent="0.25">
      <c r="A169" s="1">
        <v>165</v>
      </c>
      <c r="B169" s="1">
        <v>2016</v>
      </c>
      <c r="C169" s="54" t="s">
        <v>212</v>
      </c>
      <c r="D169" s="32" t="s">
        <v>242</v>
      </c>
      <c r="E169" s="32"/>
      <c r="F169" s="38">
        <v>7</v>
      </c>
      <c r="G169" s="30">
        <v>6</v>
      </c>
      <c r="H169" s="38">
        <v>5</v>
      </c>
      <c r="I169" s="30">
        <v>1</v>
      </c>
      <c r="J169" s="40">
        <v>3</v>
      </c>
      <c r="K169" s="35">
        <v>13</v>
      </c>
      <c r="L169" s="40">
        <v>7</v>
      </c>
      <c r="M169" s="35">
        <v>12</v>
      </c>
      <c r="W169" s="1">
        <v>4</v>
      </c>
      <c r="X169" s="1">
        <v>2</v>
      </c>
      <c r="Y169" s="1">
        <v>2</v>
      </c>
      <c r="Z169" s="1">
        <f>F169+H169+J169+L169</f>
        <v>22</v>
      </c>
      <c r="AA169" s="1">
        <f t="shared" si="13"/>
        <v>5.5</v>
      </c>
      <c r="AB169" s="1">
        <f>G169+I169+K169+M169</f>
        <v>32</v>
      </c>
      <c r="AC169" s="1">
        <f t="shared" si="14"/>
        <v>8</v>
      </c>
      <c r="AD169" s="1">
        <f t="shared" si="12"/>
        <v>-10</v>
      </c>
    </row>
    <row r="170" spans="1:30" x14ac:dyDescent="0.25">
      <c r="A170" s="1">
        <v>166</v>
      </c>
      <c r="B170" s="1">
        <v>2015</v>
      </c>
      <c r="C170" s="54" t="s">
        <v>212</v>
      </c>
      <c r="D170" s="30">
        <v>7</v>
      </c>
      <c r="E170" s="30">
        <v>2</v>
      </c>
      <c r="F170" s="38">
        <v>8</v>
      </c>
      <c r="G170" s="30">
        <v>7</v>
      </c>
      <c r="H170" s="40">
        <v>10</v>
      </c>
      <c r="I170" s="35">
        <v>13</v>
      </c>
      <c r="J170" s="40">
        <v>0</v>
      </c>
      <c r="K170" s="35">
        <v>9</v>
      </c>
      <c r="W170" s="17">
        <v>4</v>
      </c>
      <c r="X170" s="17">
        <v>2</v>
      </c>
      <c r="Y170" s="17">
        <v>2</v>
      </c>
      <c r="Z170" s="17">
        <f>D170+F170+H170+J170</f>
        <v>25</v>
      </c>
      <c r="AA170" s="19">
        <f t="shared" si="13"/>
        <v>6.25</v>
      </c>
      <c r="AB170" s="17">
        <f>E170+G170+I170+K170</f>
        <v>31</v>
      </c>
      <c r="AC170" s="19">
        <f t="shared" si="14"/>
        <v>7.75</v>
      </c>
      <c r="AD170" s="1">
        <f t="shared" si="12"/>
        <v>-6</v>
      </c>
    </row>
    <row r="171" spans="1:30" x14ac:dyDescent="0.25">
      <c r="A171" s="1">
        <v>167</v>
      </c>
      <c r="B171" s="17">
        <v>2024</v>
      </c>
      <c r="C171" s="54" t="s">
        <v>102</v>
      </c>
      <c r="D171" s="35">
        <v>0</v>
      </c>
      <c r="E171" s="35">
        <v>3</v>
      </c>
      <c r="F171" s="38">
        <v>5</v>
      </c>
      <c r="G171" s="30">
        <v>4</v>
      </c>
      <c r="H171" s="38">
        <v>6</v>
      </c>
      <c r="I171" s="30">
        <v>5</v>
      </c>
      <c r="J171" s="40">
        <v>2</v>
      </c>
      <c r="K171" s="35">
        <v>4</v>
      </c>
      <c r="L171" s="6"/>
      <c r="M171" s="6"/>
      <c r="N171" s="6"/>
      <c r="O171" s="6"/>
      <c r="P171" s="6"/>
      <c r="Q171" s="6"/>
      <c r="R171" s="6"/>
      <c r="S171" s="6"/>
      <c r="T171" s="6"/>
      <c r="U171" s="6"/>
      <c r="V171" s="5"/>
      <c r="W171" s="1">
        <v>4</v>
      </c>
      <c r="X171" s="1">
        <v>2</v>
      </c>
      <c r="Y171" s="1">
        <v>2</v>
      </c>
      <c r="Z171" s="1">
        <f>D171+F171+H171+J171</f>
        <v>13</v>
      </c>
      <c r="AA171" s="22">
        <f t="shared" si="13"/>
        <v>3.25</v>
      </c>
      <c r="AB171" s="1">
        <f>E171+G171+I171+K171</f>
        <v>16</v>
      </c>
      <c r="AC171" s="1">
        <f t="shared" si="14"/>
        <v>4</v>
      </c>
      <c r="AD171" s="1">
        <f t="shared" si="12"/>
        <v>-3</v>
      </c>
    </row>
    <row r="172" spans="1:30" x14ac:dyDescent="0.25">
      <c r="A172" s="1">
        <v>168</v>
      </c>
      <c r="B172" s="1">
        <v>2022</v>
      </c>
      <c r="C172" s="54" t="s">
        <v>102</v>
      </c>
      <c r="D172" s="30">
        <v>14</v>
      </c>
      <c r="E172" s="30">
        <v>5</v>
      </c>
      <c r="F172" s="38">
        <v>3</v>
      </c>
      <c r="G172" s="30">
        <v>2</v>
      </c>
      <c r="H172" s="40">
        <v>0</v>
      </c>
      <c r="I172" s="35">
        <v>13</v>
      </c>
      <c r="J172" s="40">
        <v>0</v>
      </c>
      <c r="K172" s="35">
        <v>17</v>
      </c>
      <c r="W172" s="1">
        <v>4</v>
      </c>
      <c r="X172" s="1">
        <v>2</v>
      </c>
      <c r="Y172" s="1">
        <v>2</v>
      </c>
      <c r="Z172" s="1">
        <f>D172+F172+H172+J172</f>
        <v>17</v>
      </c>
      <c r="AA172" s="22">
        <f t="shared" si="13"/>
        <v>4.25</v>
      </c>
      <c r="AB172" s="1">
        <f>E172+G172+I172+K172</f>
        <v>37</v>
      </c>
      <c r="AC172" s="22">
        <f t="shared" si="14"/>
        <v>9.25</v>
      </c>
      <c r="AD172" s="1">
        <f t="shared" si="12"/>
        <v>-20</v>
      </c>
    </row>
    <row r="173" spans="1:30" x14ac:dyDescent="0.25">
      <c r="A173" s="1">
        <v>169</v>
      </c>
      <c r="B173" s="1">
        <v>2004</v>
      </c>
      <c r="C173" s="66" t="s">
        <v>102</v>
      </c>
      <c r="D173" s="35">
        <v>4</v>
      </c>
      <c r="E173" s="35">
        <v>5</v>
      </c>
      <c r="F173" s="38">
        <v>4</v>
      </c>
      <c r="G173" s="30">
        <v>1</v>
      </c>
      <c r="H173" s="38">
        <v>2</v>
      </c>
      <c r="I173" s="30">
        <v>1</v>
      </c>
      <c r="J173" s="44" t="s">
        <v>243</v>
      </c>
      <c r="K173" s="289"/>
      <c r="L173" s="35">
        <v>2</v>
      </c>
      <c r="M173" s="35">
        <v>8</v>
      </c>
      <c r="N173" s="31"/>
      <c r="O173" s="31"/>
      <c r="P173" s="31"/>
      <c r="W173" s="17">
        <v>4</v>
      </c>
      <c r="X173" s="17">
        <v>2</v>
      </c>
      <c r="Y173" s="17">
        <v>2</v>
      </c>
      <c r="Z173" s="17">
        <f>D173+F173+H173+L173</f>
        <v>12</v>
      </c>
      <c r="AA173" s="19">
        <f t="shared" si="13"/>
        <v>3</v>
      </c>
      <c r="AB173" s="17">
        <f>E173+G173+I173+M173</f>
        <v>15</v>
      </c>
      <c r="AC173" s="19">
        <f t="shared" si="14"/>
        <v>3.75</v>
      </c>
      <c r="AD173" s="1">
        <f t="shared" si="12"/>
        <v>-3</v>
      </c>
    </row>
    <row r="174" spans="1:30" x14ac:dyDescent="0.25">
      <c r="A174" s="1">
        <v>170</v>
      </c>
      <c r="B174" s="1">
        <v>2015</v>
      </c>
      <c r="C174" s="54" t="s">
        <v>184</v>
      </c>
      <c r="D174" s="35">
        <v>0</v>
      </c>
      <c r="E174" s="35">
        <v>8</v>
      </c>
      <c r="F174" s="38">
        <v>7</v>
      </c>
      <c r="G174" s="30">
        <v>5</v>
      </c>
      <c r="H174" s="38">
        <v>8</v>
      </c>
      <c r="I174" s="30">
        <v>7</v>
      </c>
      <c r="J174" s="40">
        <v>4</v>
      </c>
      <c r="K174" s="35">
        <v>11</v>
      </c>
      <c r="W174" s="17">
        <v>4</v>
      </c>
      <c r="X174" s="17">
        <v>2</v>
      </c>
      <c r="Y174" s="17">
        <v>2</v>
      </c>
      <c r="Z174" s="17">
        <f>D174+F174+H174+J174</f>
        <v>19</v>
      </c>
      <c r="AA174" s="19">
        <f t="shared" si="13"/>
        <v>4.75</v>
      </c>
      <c r="AB174" s="17">
        <f>E174+G174+I174+K174</f>
        <v>31</v>
      </c>
      <c r="AC174" s="19">
        <f t="shared" si="14"/>
        <v>7.75</v>
      </c>
      <c r="AD174" s="1">
        <f t="shared" si="12"/>
        <v>-12</v>
      </c>
    </row>
    <row r="175" spans="1:30" x14ac:dyDescent="0.25">
      <c r="A175" s="1">
        <v>171</v>
      </c>
      <c r="B175" s="1">
        <v>2011</v>
      </c>
      <c r="C175" s="54" t="s">
        <v>184</v>
      </c>
      <c r="D175" s="30">
        <v>4</v>
      </c>
      <c r="E175" s="30">
        <v>2</v>
      </c>
      <c r="F175" s="38">
        <v>4</v>
      </c>
      <c r="G175" s="30">
        <v>3</v>
      </c>
      <c r="H175" s="40">
        <v>1</v>
      </c>
      <c r="I175" s="35">
        <v>8</v>
      </c>
      <c r="J175" s="40">
        <v>1</v>
      </c>
      <c r="K175" s="35">
        <v>11</v>
      </c>
      <c r="W175" s="17">
        <v>4</v>
      </c>
      <c r="X175" s="17">
        <v>2</v>
      </c>
      <c r="Y175" s="17">
        <v>2</v>
      </c>
      <c r="Z175" s="17">
        <f>D175+F175+H175+J175</f>
        <v>10</v>
      </c>
      <c r="AA175" s="17">
        <f t="shared" si="13"/>
        <v>2.5</v>
      </c>
      <c r="AB175" s="17">
        <f>E175+G175+I175+K175</f>
        <v>24</v>
      </c>
      <c r="AC175" s="17">
        <f t="shared" si="14"/>
        <v>6</v>
      </c>
      <c r="AD175" s="1">
        <f t="shared" si="12"/>
        <v>-14</v>
      </c>
    </row>
    <row r="176" spans="1:30" x14ac:dyDescent="0.25">
      <c r="A176" s="1">
        <v>172</v>
      </c>
      <c r="B176" s="1">
        <v>1989</v>
      </c>
      <c r="C176" t="s">
        <v>123</v>
      </c>
      <c r="D176" s="140">
        <v>2</v>
      </c>
      <c r="E176" s="140">
        <v>9</v>
      </c>
      <c r="F176" s="38">
        <v>7</v>
      </c>
      <c r="G176" s="30">
        <v>3</v>
      </c>
      <c r="H176" s="38">
        <v>7</v>
      </c>
      <c r="I176" s="30">
        <v>6</v>
      </c>
      <c r="J176" s="141">
        <v>4</v>
      </c>
      <c r="K176" s="140">
        <v>5</v>
      </c>
      <c r="W176" s="1">
        <v>4</v>
      </c>
      <c r="X176" s="1">
        <v>2</v>
      </c>
      <c r="Y176" s="1">
        <v>2</v>
      </c>
      <c r="Z176" s="1">
        <f>D176+F176+H176+J176</f>
        <v>20</v>
      </c>
      <c r="AA176" s="22">
        <f t="shared" si="13"/>
        <v>5</v>
      </c>
      <c r="AB176" s="1">
        <f>E176+G176+I176+K176</f>
        <v>23</v>
      </c>
      <c r="AC176" s="22">
        <f t="shared" si="14"/>
        <v>5.75</v>
      </c>
      <c r="AD176" s="1">
        <f t="shared" si="12"/>
        <v>-3</v>
      </c>
    </row>
    <row r="177" spans="1:30" x14ac:dyDescent="0.25">
      <c r="A177" s="1">
        <v>173</v>
      </c>
      <c r="B177" s="1">
        <v>1995</v>
      </c>
      <c r="C177" t="s">
        <v>123</v>
      </c>
      <c r="D177" s="35">
        <v>2</v>
      </c>
      <c r="E177" s="35">
        <v>9</v>
      </c>
      <c r="F177" s="38">
        <v>7</v>
      </c>
      <c r="G177" s="30">
        <v>3</v>
      </c>
      <c r="H177" s="38">
        <v>7</v>
      </c>
      <c r="I177" s="30">
        <v>6</v>
      </c>
      <c r="J177" s="201"/>
      <c r="K177" s="302"/>
      <c r="L177" s="35">
        <v>2</v>
      </c>
      <c r="M177" s="35">
        <v>3</v>
      </c>
      <c r="N177" s="18"/>
      <c r="O177" s="18"/>
      <c r="P177" s="18"/>
      <c r="Q177" s="18"/>
      <c r="R177" s="18"/>
      <c r="S177" s="18"/>
      <c r="T177" s="18"/>
      <c r="U177" s="18"/>
      <c r="W177" s="17">
        <v>4</v>
      </c>
      <c r="X177" s="17">
        <v>2</v>
      </c>
      <c r="Y177" s="17">
        <v>2</v>
      </c>
      <c r="Z177" s="17">
        <f>D177+F177+H177+L177</f>
        <v>18</v>
      </c>
      <c r="AA177" s="19">
        <f t="shared" si="13"/>
        <v>4.5</v>
      </c>
      <c r="AB177" s="17">
        <f>E177+G177+I177+M177</f>
        <v>21</v>
      </c>
      <c r="AC177" s="19">
        <f t="shared" si="14"/>
        <v>5.25</v>
      </c>
      <c r="AD177" s="17">
        <f t="shared" si="12"/>
        <v>-3</v>
      </c>
    </row>
    <row r="178" spans="1:30" x14ac:dyDescent="0.25">
      <c r="A178" s="1">
        <v>174</v>
      </c>
      <c r="B178" s="1">
        <v>1996</v>
      </c>
      <c r="C178" t="s">
        <v>364</v>
      </c>
      <c r="D178" s="140">
        <v>1</v>
      </c>
      <c r="E178" s="140">
        <v>3</v>
      </c>
      <c r="F178" s="38">
        <v>9</v>
      </c>
      <c r="G178" s="30">
        <v>5</v>
      </c>
      <c r="H178" s="38">
        <v>10</v>
      </c>
      <c r="I178" s="30">
        <v>2</v>
      </c>
      <c r="J178" s="141">
        <v>8</v>
      </c>
      <c r="K178" s="140">
        <v>9</v>
      </c>
      <c r="L178" s="18"/>
      <c r="M178" s="18"/>
      <c r="N178" s="18"/>
      <c r="O178" s="18"/>
      <c r="P178" s="146"/>
      <c r="Q178" s="146"/>
      <c r="R178" s="53"/>
      <c r="W178" s="1">
        <v>4</v>
      </c>
      <c r="X178" s="1">
        <v>2</v>
      </c>
      <c r="Y178" s="1">
        <v>2</v>
      </c>
      <c r="Z178" s="1">
        <f>D178+F178+H178+J178</f>
        <v>28</v>
      </c>
      <c r="AA178" s="22">
        <f t="shared" si="13"/>
        <v>7</v>
      </c>
      <c r="AB178" s="1">
        <f>E178+G178+I178+K178</f>
        <v>19</v>
      </c>
      <c r="AC178" s="22">
        <f t="shared" si="14"/>
        <v>4.75</v>
      </c>
      <c r="AD178" s="1">
        <f t="shared" si="12"/>
        <v>9</v>
      </c>
    </row>
    <row r="179" spans="1:30" x14ac:dyDescent="0.25">
      <c r="A179" s="1">
        <v>175</v>
      </c>
      <c r="B179" s="5">
        <v>2023</v>
      </c>
      <c r="C179" s="54" t="s">
        <v>108</v>
      </c>
      <c r="D179" s="35">
        <v>0</v>
      </c>
      <c r="E179" s="35">
        <v>14</v>
      </c>
      <c r="F179" s="38">
        <v>9</v>
      </c>
      <c r="G179" s="30">
        <v>7</v>
      </c>
      <c r="H179" s="38">
        <v>6</v>
      </c>
      <c r="I179" s="30">
        <v>1</v>
      </c>
      <c r="J179" s="44" t="s">
        <v>242</v>
      </c>
      <c r="K179" s="67"/>
      <c r="L179" s="35">
        <v>1</v>
      </c>
      <c r="M179" s="35">
        <v>3</v>
      </c>
      <c r="N179" s="6"/>
      <c r="O179" s="6"/>
      <c r="P179" s="6"/>
      <c r="Q179" s="6"/>
      <c r="R179" s="6"/>
      <c r="S179" s="6"/>
      <c r="W179" s="1">
        <v>4</v>
      </c>
      <c r="X179" s="1">
        <v>2</v>
      </c>
      <c r="Y179" s="1">
        <v>2</v>
      </c>
      <c r="Z179" s="1">
        <f>D179+F179+H179+L179</f>
        <v>16</v>
      </c>
      <c r="AA179" s="1">
        <f t="shared" si="13"/>
        <v>4</v>
      </c>
      <c r="AB179" s="1">
        <f>E179+G179+I179+M179</f>
        <v>25</v>
      </c>
      <c r="AC179" s="1">
        <f t="shared" si="14"/>
        <v>6.25</v>
      </c>
      <c r="AD179" s="1">
        <f t="shared" si="12"/>
        <v>-9</v>
      </c>
    </row>
    <row r="180" spans="1:30" x14ac:dyDescent="0.25">
      <c r="A180" s="1">
        <v>176</v>
      </c>
      <c r="B180" s="1">
        <v>2018</v>
      </c>
      <c r="C180" s="54" t="s">
        <v>108</v>
      </c>
      <c r="D180" s="30">
        <v>4</v>
      </c>
      <c r="E180" s="30">
        <v>2</v>
      </c>
      <c r="F180" s="38">
        <v>5</v>
      </c>
      <c r="G180" s="30">
        <v>4</v>
      </c>
      <c r="H180" s="40">
        <v>5</v>
      </c>
      <c r="I180" s="35">
        <v>10</v>
      </c>
      <c r="J180" s="40">
        <v>1</v>
      </c>
      <c r="K180" s="35">
        <v>7</v>
      </c>
      <c r="L180" s="18"/>
      <c r="M180" s="18"/>
      <c r="W180" s="17">
        <v>4</v>
      </c>
      <c r="X180" s="17">
        <v>2</v>
      </c>
      <c r="Y180" s="17">
        <v>2</v>
      </c>
      <c r="Z180" s="17">
        <f>D180+F180+H180+J180</f>
        <v>15</v>
      </c>
      <c r="AA180" s="19">
        <f t="shared" si="13"/>
        <v>3.75</v>
      </c>
      <c r="AB180" s="17">
        <f>E180+G180+I180+K180</f>
        <v>23</v>
      </c>
      <c r="AC180" s="19">
        <f t="shared" si="14"/>
        <v>5.75</v>
      </c>
      <c r="AD180" s="1">
        <f t="shared" si="12"/>
        <v>-8</v>
      </c>
    </row>
    <row r="181" spans="1:30" x14ac:dyDescent="0.25">
      <c r="A181" s="1">
        <v>177</v>
      </c>
      <c r="B181" s="1">
        <v>2004</v>
      </c>
      <c r="C181" s="66" t="s">
        <v>108</v>
      </c>
      <c r="D181" s="30">
        <v>3</v>
      </c>
      <c r="E181" s="30">
        <v>0</v>
      </c>
      <c r="F181" s="40">
        <v>2</v>
      </c>
      <c r="G181" s="35">
        <v>4</v>
      </c>
      <c r="H181" s="38">
        <v>11</v>
      </c>
      <c r="I181" s="30">
        <v>4</v>
      </c>
      <c r="J181" s="40">
        <v>2</v>
      </c>
      <c r="K181" s="35">
        <v>5</v>
      </c>
      <c r="L181" s="31"/>
      <c r="M181" s="31"/>
      <c r="N181" s="31"/>
      <c r="O181" s="31"/>
      <c r="P181" s="31"/>
      <c r="W181" s="17">
        <v>4</v>
      </c>
      <c r="X181" s="17">
        <v>2</v>
      </c>
      <c r="Y181" s="17">
        <v>2</v>
      </c>
      <c r="Z181" s="17">
        <f>D181+F181+H181+J181</f>
        <v>18</v>
      </c>
      <c r="AA181" s="19">
        <f t="shared" si="13"/>
        <v>4.5</v>
      </c>
      <c r="AB181" s="17">
        <f>E181+G181+I181+K181</f>
        <v>13</v>
      </c>
      <c r="AC181" s="19">
        <f t="shared" si="14"/>
        <v>3.25</v>
      </c>
      <c r="AD181" s="1">
        <f t="shared" si="12"/>
        <v>5</v>
      </c>
    </row>
    <row r="182" spans="1:30" x14ac:dyDescent="0.25">
      <c r="A182" s="1">
        <v>178</v>
      </c>
      <c r="B182" s="1">
        <v>1989</v>
      </c>
      <c r="C182" t="s">
        <v>108</v>
      </c>
      <c r="D182" s="30">
        <v>12</v>
      </c>
      <c r="E182" s="30">
        <v>2</v>
      </c>
      <c r="F182" s="38">
        <v>2</v>
      </c>
      <c r="G182" s="30">
        <v>1</v>
      </c>
      <c r="H182" s="141">
        <v>4</v>
      </c>
      <c r="I182" s="140">
        <v>5</v>
      </c>
      <c r="J182" s="141">
        <v>0</v>
      </c>
      <c r="K182" s="140">
        <v>3</v>
      </c>
      <c r="W182" s="1">
        <v>4</v>
      </c>
      <c r="X182" s="1">
        <v>2</v>
      </c>
      <c r="Y182" s="1">
        <v>2</v>
      </c>
      <c r="Z182" s="1">
        <f>D182+F182+H182+J182</f>
        <v>18</v>
      </c>
      <c r="AA182" s="22">
        <f t="shared" si="13"/>
        <v>4.5</v>
      </c>
      <c r="AB182" s="1">
        <f>E182+G182+I182+K182</f>
        <v>11</v>
      </c>
      <c r="AC182" s="22">
        <f t="shared" si="14"/>
        <v>2.75</v>
      </c>
      <c r="AD182" s="1">
        <f t="shared" si="12"/>
        <v>7</v>
      </c>
    </row>
    <row r="183" spans="1:30" x14ac:dyDescent="0.25">
      <c r="A183" s="1">
        <v>179</v>
      </c>
      <c r="B183" s="1">
        <v>1995</v>
      </c>
      <c r="C183" t="s">
        <v>108</v>
      </c>
      <c r="D183" s="30">
        <v>12</v>
      </c>
      <c r="E183" s="30">
        <v>2</v>
      </c>
      <c r="F183" s="44" t="s">
        <v>242</v>
      </c>
      <c r="G183" s="32"/>
      <c r="H183" s="38">
        <v>2</v>
      </c>
      <c r="I183" s="30">
        <v>1</v>
      </c>
      <c r="J183" s="40">
        <v>4</v>
      </c>
      <c r="K183" s="35">
        <v>5</v>
      </c>
      <c r="L183" s="40">
        <v>0</v>
      </c>
      <c r="M183" s="35">
        <v>3</v>
      </c>
      <c r="N183" s="18"/>
      <c r="O183" s="18"/>
      <c r="P183" s="18"/>
      <c r="Q183" s="18"/>
      <c r="R183" s="18"/>
      <c r="S183" s="18"/>
      <c r="T183" s="18"/>
      <c r="U183" s="18"/>
      <c r="W183" s="17">
        <v>4</v>
      </c>
      <c r="X183" s="17">
        <v>2</v>
      </c>
      <c r="Y183" s="17">
        <v>2</v>
      </c>
      <c r="Z183" s="17">
        <f>D183+H183+J183+L183</f>
        <v>18</v>
      </c>
      <c r="AA183" s="19">
        <f t="shared" si="13"/>
        <v>4.5</v>
      </c>
      <c r="AB183" s="17">
        <f>E183+I183+K183+M183</f>
        <v>11</v>
      </c>
      <c r="AC183" s="19">
        <f t="shared" si="14"/>
        <v>2.75</v>
      </c>
      <c r="AD183" s="17">
        <f t="shared" si="12"/>
        <v>7</v>
      </c>
    </row>
    <row r="184" spans="1:30" x14ac:dyDescent="0.25">
      <c r="A184" s="1">
        <v>180</v>
      </c>
      <c r="B184" s="1">
        <v>1996</v>
      </c>
      <c r="C184" t="s">
        <v>108</v>
      </c>
      <c r="D184" s="30">
        <v>6</v>
      </c>
      <c r="E184" s="30">
        <v>4</v>
      </c>
      <c r="F184" s="141">
        <v>0</v>
      </c>
      <c r="G184" s="140">
        <v>7</v>
      </c>
      <c r="H184" s="38">
        <v>11</v>
      </c>
      <c r="I184" s="30">
        <v>3</v>
      </c>
      <c r="J184" s="141">
        <v>1</v>
      </c>
      <c r="K184" s="140">
        <v>12</v>
      </c>
      <c r="L184" s="18"/>
      <c r="M184" s="18"/>
      <c r="N184" s="18"/>
      <c r="O184" s="18"/>
      <c r="P184" s="146"/>
      <c r="Q184" s="146"/>
      <c r="R184" s="53"/>
      <c r="W184" s="1">
        <v>4</v>
      </c>
      <c r="X184" s="1">
        <v>2</v>
      </c>
      <c r="Y184" s="1">
        <v>2</v>
      </c>
      <c r="Z184" s="1">
        <f>D184+F184+H184+J184</f>
        <v>18</v>
      </c>
      <c r="AA184" s="22">
        <f t="shared" si="13"/>
        <v>4.5</v>
      </c>
      <c r="AB184" s="1">
        <f>E184+G184+I184+K184</f>
        <v>26</v>
      </c>
      <c r="AC184" s="22">
        <f t="shared" si="14"/>
        <v>6.5</v>
      </c>
      <c r="AD184" s="1">
        <f t="shared" si="12"/>
        <v>-8</v>
      </c>
    </row>
    <row r="185" spans="1:30" x14ac:dyDescent="0.25">
      <c r="A185" s="1">
        <v>181</v>
      </c>
      <c r="B185" s="1">
        <v>2017</v>
      </c>
      <c r="C185" s="54" t="s">
        <v>178</v>
      </c>
      <c r="D185" s="35">
        <v>1</v>
      </c>
      <c r="E185" s="35">
        <v>10</v>
      </c>
      <c r="F185" s="38">
        <v>4</v>
      </c>
      <c r="G185" s="30">
        <v>3</v>
      </c>
      <c r="H185" s="44" t="s">
        <v>242</v>
      </c>
      <c r="I185" s="32"/>
      <c r="J185" s="38">
        <v>3</v>
      </c>
      <c r="K185" s="30">
        <v>1</v>
      </c>
      <c r="L185" s="40">
        <v>5</v>
      </c>
      <c r="M185" s="35">
        <v>6</v>
      </c>
      <c r="W185" s="17">
        <v>4</v>
      </c>
      <c r="X185" s="17">
        <v>2</v>
      </c>
      <c r="Y185" s="17">
        <v>2</v>
      </c>
      <c r="Z185" s="17">
        <f>D185+F185+J185+L185</f>
        <v>13</v>
      </c>
      <c r="AA185" s="19">
        <f t="shared" si="13"/>
        <v>3.25</v>
      </c>
      <c r="AB185" s="17">
        <f>E185+G185+K185+M185</f>
        <v>20</v>
      </c>
      <c r="AC185" s="17">
        <f t="shared" si="14"/>
        <v>5</v>
      </c>
      <c r="AD185" s="1">
        <f t="shared" si="12"/>
        <v>-7</v>
      </c>
    </row>
    <row r="186" spans="1:30" x14ac:dyDescent="0.25">
      <c r="A186" s="1">
        <v>182</v>
      </c>
      <c r="B186" s="1">
        <v>2014</v>
      </c>
      <c r="C186" s="54" t="s">
        <v>178</v>
      </c>
      <c r="D186" s="35">
        <v>7</v>
      </c>
      <c r="E186" s="35">
        <v>15</v>
      </c>
      <c r="F186" s="38">
        <v>18</v>
      </c>
      <c r="G186" s="30">
        <v>0</v>
      </c>
      <c r="H186" s="200">
        <v>7</v>
      </c>
      <c r="I186" s="64">
        <v>0</v>
      </c>
      <c r="J186" s="40">
        <v>3</v>
      </c>
      <c r="K186" s="35">
        <v>6</v>
      </c>
      <c r="L186" s="201"/>
      <c r="M186" s="18"/>
      <c r="N186" s="18"/>
      <c r="O186" s="18"/>
      <c r="W186" s="17">
        <v>4</v>
      </c>
      <c r="X186" s="17">
        <v>2</v>
      </c>
      <c r="Y186" s="17">
        <v>2</v>
      </c>
      <c r="Z186" s="17">
        <f>D186+F186+H186+J186</f>
        <v>35</v>
      </c>
      <c r="AA186" s="19">
        <f t="shared" si="13"/>
        <v>8.75</v>
      </c>
      <c r="AB186" s="17">
        <f>E186+G186+I186+K186</f>
        <v>21</v>
      </c>
      <c r="AC186" s="19">
        <f t="shared" si="14"/>
        <v>5.25</v>
      </c>
      <c r="AD186" s="1">
        <f t="shared" si="12"/>
        <v>14</v>
      </c>
    </row>
    <row r="187" spans="1:30" x14ac:dyDescent="0.25">
      <c r="A187" s="1">
        <v>183</v>
      </c>
      <c r="B187" s="5">
        <v>2023</v>
      </c>
      <c r="C187" s="54" t="s">
        <v>58</v>
      </c>
      <c r="D187" s="30">
        <v>10</v>
      </c>
      <c r="E187" s="30">
        <v>6</v>
      </c>
      <c r="F187" s="38">
        <v>10</v>
      </c>
      <c r="G187" s="30">
        <v>1</v>
      </c>
      <c r="H187" s="40">
        <v>8</v>
      </c>
      <c r="I187" s="35">
        <v>13</v>
      </c>
      <c r="J187" s="40">
        <v>12</v>
      </c>
      <c r="K187" s="35">
        <v>13</v>
      </c>
      <c r="L187" s="6"/>
      <c r="M187" s="6"/>
      <c r="N187" s="6"/>
      <c r="O187" s="6"/>
      <c r="P187" s="6"/>
      <c r="Q187" s="6"/>
      <c r="R187" s="6"/>
      <c r="S187" s="6"/>
      <c r="W187" s="1">
        <v>4</v>
      </c>
      <c r="X187" s="1">
        <v>2</v>
      </c>
      <c r="Y187" s="1">
        <v>2</v>
      </c>
      <c r="Z187" s="1">
        <f>D187+F187+H187+J187</f>
        <v>40</v>
      </c>
      <c r="AA187" s="1">
        <f t="shared" si="13"/>
        <v>10</v>
      </c>
      <c r="AB187" s="1">
        <f>E187+G187+I187+K187</f>
        <v>33</v>
      </c>
      <c r="AC187" s="22">
        <f t="shared" si="14"/>
        <v>8.25</v>
      </c>
      <c r="AD187" s="1">
        <f t="shared" si="12"/>
        <v>7</v>
      </c>
    </row>
    <row r="188" spans="1:30" x14ac:dyDescent="0.25">
      <c r="A188" s="1">
        <v>184</v>
      </c>
      <c r="B188" s="1">
        <v>1992</v>
      </c>
      <c r="C188" t="s">
        <v>58</v>
      </c>
      <c r="D188" s="140">
        <v>4</v>
      </c>
      <c r="E188" s="140">
        <v>9</v>
      </c>
      <c r="F188" s="38">
        <v>6</v>
      </c>
      <c r="G188" s="30">
        <v>3</v>
      </c>
      <c r="H188" s="38">
        <v>5</v>
      </c>
      <c r="I188" s="30">
        <v>0</v>
      </c>
      <c r="J188" s="141">
        <v>2</v>
      </c>
      <c r="K188" s="140">
        <v>10</v>
      </c>
      <c r="W188" s="1">
        <v>4</v>
      </c>
      <c r="X188" s="1">
        <v>2</v>
      </c>
      <c r="Y188" s="1">
        <v>2</v>
      </c>
      <c r="Z188" s="1">
        <f>D188+F188+H188+J188</f>
        <v>17</v>
      </c>
      <c r="AA188" s="22">
        <f t="shared" si="13"/>
        <v>4.25</v>
      </c>
      <c r="AB188" s="1">
        <f>E188+G188+I188+K188</f>
        <v>22</v>
      </c>
      <c r="AC188" s="22">
        <f t="shared" si="14"/>
        <v>5.5</v>
      </c>
      <c r="AD188" s="1">
        <f t="shared" si="12"/>
        <v>-5</v>
      </c>
    </row>
    <row r="189" spans="1:30" x14ac:dyDescent="0.25">
      <c r="A189" s="1">
        <v>185</v>
      </c>
      <c r="B189" s="1">
        <v>1993</v>
      </c>
      <c r="C189" s="43" t="s">
        <v>58</v>
      </c>
      <c r="D189" s="140">
        <v>0</v>
      </c>
      <c r="E189" s="140">
        <v>5</v>
      </c>
      <c r="F189" s="38">
        <v>12</v>
      </c>
      <c r="G189" s="30">
        <v>4</v>
      </c>
      <c r="H189" s="38">
        <v>6</v>
      </c>
      <c r="I189" s="30">
        <v>5</v>
      </c>
      <c r="J189" s="141">
        <v>0</v>
      </c>
      <c r="K189" s="140">
        <v>4</v>
      </c>
      <c r="L189" s="18"/>
      <c r="M189" s="18"/>
      <c r="N189" s="18"/>
      <c r="O189" s="18"/>
      <c r="P189" s="18"/>
      <c r="Q189" s="18"/>
      <c r="R189" s="18"/>
      <c r="W189" s="17">
        <v>4</v>
      </c>
      <c r="X189" s="17">
        <v>2</v>
      </c>
      <c r="Y189" s="17">
        <v>2</v>
      </c>
      <c r="Z189" s="17">
        <f>D189+F189+H189+J189</f>
        <v>18</v>
      </c>
      <c r="AA189" s="19">
        <f t="shared" si="13"/>
        <v>4.5</v>
      </c>
      <c r="AB189" s="17">
        <f>E189+G189+I189+K189</f>
        <v>18</v>
      </c>
      <c r="AC189" s="19">
        <f t="shared" si="14"/>
        <v>4.5</v>
      </c>
      <c r="AD189" s="17">
        <f t="shared" si="12"/>
        <v>0</v>
      </c>
    </row>
    <row r="190" spans="1:30" x14ac:dyDescent="0.25">
      <c r="A190" s="1">
        <v>186</v>
      </c>
      <c r="B190" s="1">
        <v>2009</v>
      </c>
      <c r="C190" s="54" t="s">
        <v>158</v>
      </c>
      <c r="D190" s="30">
        <v>5</v>
      </c>
      <c r="E190" s="30">
        <v>4</v>
      </c>
      <c r="F190" s="38">
        <v>7</v>
      </c>
      <c r="G190" s="30">
        <v>0</v>
      </c>
      <c r="H190" s="40">
        <v>2</v>
      </c>
      <c r="I190" s="35">
        <v>4</v>
      </c>
      <c r="J190" s="40">
        <v>0</v>
      </c>
      <c r="K190" s="35">
        <v>1</v>
      </c>
      <c r="W190" s="1">
        <v>4</v>
      </c>
      <c r="X190" s="1">
        <v>2</v>
      </c>
      <c r="Y190" s="1">
        <v>2</v>
      </c>
      <c r="Z190" s="1">
        <f>D190+F190+H190+J190</f>
        <v>14</v>
      </c>
      <c r="AA190" s="1">
        <f t="shared" si="13"/>
        <v>3.5</v>
      </c>
      <c r="AB190" s="1">
        <f>E190+G190+I190+K190</f>
        <v>9</v>
      </c>
      <c r="AC190" s="22">
        <f t="shared" si="14"/>
        <v>2.25</v>
      </c>
      <c r="AD190" s="1">
        <f t="shared" si="12"/>
        <v>5</v>
      </c>
    </row>
    <row r="191" spans="1:30" x14ac:dyDescent="0.25">
      <c r="A191" s="1">
        <v>187</v>
      </c>
      <c r="B191" s="17">
        <v>2024</v>
      </c>
      <c r="C191" s="54" t="s">
        <v>43</v>
      </c>
      <c r="D191" s="30">
        <v>6</v>
      </c>
      <c r="E191" s="30">
        <v>2</v>
      </c>
      <c r="F191" s="38">
        <v>13</v>
      </c>
      <c r="G191" s="30">
        <v>3</v>
      </c>
      <c r="H191" s="290"/>
      <c r="I191" s="6"/>
      <c r="J191" s="40">
        <v>0</v>
      </c>
      <c r="K191" s="35">
        <v>1</v>
      </c>
      <c r="L191" s="40">
        <v>1</v>
      </c>
      <c r="M191" s="35">
        <v>10</v>
      </c>
      <c r="N191" s="6"/>
      <c r="O191" s="6"/>
      <c r="P191" s="6"/>
      <c r="Q191" s="6"/>
      <c r="R191" s="6"/>
      <c r="S191" s="6"/>
      <c r="T191" s="6"/>
      <c r="U191" s="6"/>
      <c r="V191" s="5"/>
      <c r="W191" s="1">
        <v>4</v>
      </c>
      <c r="X191" s="1">
        <v>2</v>
      </c>
      <c r="Y191" s="1">
        <v>2</v>
      </c>
      <c r="Z191" s="1">
        <f>D191+F191+J191+L191</f>
        <v>20</v>
      </c>
      <c r="AA191" s="1">
        <f t="shared" si="13"/>
        <v>5</v>
      </c>
      <c r="AB191" s="1">
        <f>E191+G191+K191+M191</f>
        <v>16</v>
      </c>
      <c r="AC191" s="1">
        <f t="shared" si="14"/>
        <v>4</v>
      </c>
      <c r="AD191" s="1">
        <f t="shared" si="12"/>
        <v>4</v>
      </c>
    </row>
    <row r="192" spans="1:30" x14ac:dyDescent="0.25">
      <c r="A192" s="1">
        <v>188</v>
      </c>
      <c r="B192" s="1">
        <v>2022</v>
      </c>
      <c r="C192" s="54" t="s">
        <v>119</v>
      </c>
      <c r="D192" s="30">
        <v>8</v>
      </c>
      <c r="E192" s="30">
        <v>2</v>
      </c>
      <c r="F192" s="44" t="s">
        <v>242</v>
      </c>
      <c r="G192" s="32"/>
      <c r="H192" s="38">
        <v>4</v>
      </c>
      <c r="I192" s="30">
        <v>0</v>
      </c>
      <c r="J192" s="40">
        <v>5</v>
      </c>
      <c r="K192" s="35">
        <v>10</v>
      </c>
      <c r="L192" s="40">
        <v>0</v>
      </c>
      <c r="M192" s="35">
        <v>15</v>
      </c>
      <c r="W192" s="1">
        <v>4</v>
      </c>
      <c r="X192" s="1">
        <v>2</v>
      </c>
      <c r="Y192" s="1">
        <v>2</v>
      </c>
      <c r="Z192" s="1">
        <f>D192+H192+J192+L192</f>
        <v>17</v>
      </c>
      <c r="AA192" s="22">
        <f t="shared" si="13"/>
        <v>4.25</v>
      </c>
      <c r="AB192" s="1">
        <f>E192+I192+K192+M192</f>
        <v>27</v>
      </c>
      <c r="AC192" s="22">
        <f t="shared" si="14"/>
        <v>6.75</v>
      </c>
      <c r="AD192" s="1">
        <f t="shared" si="12"/>
        <v>-10</v>
      </c>
    </row>
    <row r="193" spans="1:30" x14ac:dyDescent="0.25">
      <c r="A193" s="1">
        <v>189</v>
      </c>
      <c r="B193" s="1">
        <v>2012</v>
      </c>
      <c r="C193" s="66" t="s">
        <v>177</v>
      </c>
      <c r="D193" s="35">
        <v>3</v>
      </c>
      <c r="E193" s="35">
        <v>4</v>
      </c>
      <c r="F193" s="38">
        <v>12</v>
      </c>
      <c r="G193" s="30">
        <v>10</v>
      </c>
      <c r="H193" s="38">
        <v>13</v>
      </c>
      <c r="I193" s="30">
        <v>7</v>
      </c>
      <c r="J193" s="44" t="s">
        <v>242</v>
      </c>
      <c r="K193" s="32"/>
      <c r="L193" s="35">
        <v>3</v>
      </c>
      <c r="M193" s="35">
        <v>9</v>
      </c>
      <c r="N193" s="18"/>
      <c r="O193" s="18"/>
      <c r="P193" s="18"/>
      <c r="Q193" s="18"/>
      <c r="R193" s="18"/>
      <c r="S193" s="18"/>
      <c r="W193" s="17">
        <v>5</v>
      </c>
      <c r="X193" s="17">
        <v>2</v>
      </c>
      <c r="Y193" s="17">
        <v>2</v>
      </c>
      <c r="Z193" s="17">
        <f>D193+F193+H193+L193</f>
        <v>31</v>
      </c>
      <c r="AA193" s="17">
        <f t="shared" si="13"/>
        <v>6.2</v>
      </c>
      <c r="AB193" s="17">
        <f>E193+G193+I193+M193</f>
        <v>30</v>
      </c>
      <c r="AC193" s="17">
        <f t="shared" si="14"/>
        <v>6</v>
      </c>
      <c r="AD193" s="1">
        <f t="shared" si="12"/>
        <v>1</v>
      </c>
    </row>
    <row r="194" spans="1:30" x14ac:dyDescent="0.25">
      <c r="A194" s="1">
        <v>190</v>
      </c>
      <c r="B194" s="17">
        <v>2024</v>
      </c>
      <c r="C194" s="54" t="s">
        <v>103</v>
      </c>
      <c r="D194" s="30">
        <v>10</v>
      </c>
      <c r="E194" s="30">
        <v>2</v>
      </c>
      <c r="F194" s="40">
        <v>7</v>
      </c>
      <c r="G194" s="35">
        <v>8</v>
      </c>
      <c r="H194" s="38">
        <v>11</v>
      </c>
      <c r="I194" s="30">
        <v>10</v>
      </c>
      <c r="J194" s="40">
        <v>2</v>
      </c>
      <c r="K194" s="35">
        <v>5</v>
      </c>
      <c r="L194" s="6"/>
      <c r="M194" s="6"/>
      <c r="N194" s="6"/>
      <c r="O194" s="6"/>
      <c r="P194" s="6"/>
      <c r="Q194" s="6"/>
      <c r="R194" s="6"/>
      <c r="S194" s="6"/>
      <c r="T194" s="6"/>
      <c r="U194" s="6"/>
      <c r="V194" s="5"/>
      <c r="W194" s="1">
        <v>4</v>
      </c>
      <c r="X194" s="1">
        <v>2</v>
      </c>
      <c r="Y194" s="1">
        <v>2</v>
      </c>
      <c r="Z194" s="1">
        <f t="shared" ref="Z194:Z199" si="15">D194+F194+H194+J194</f>
        <v>30</v>
      </c>
      <c r="AA194" s="1">
        <f t="shared" si="13"/>
        <v>7.5</v>
      </c>
      <c r="AB194" s="1">
        <f t="shared" ref="AB194:AB199" si="16">E194+G194+I194+K194</f>
        <v>25</v>
      </c>
      <c r="AC194" s="22">
        <f t="shared" si="14"/>
        <v>6.25</v>
      </c>
      <c r="AD194" s="1">
        <f t="shared" si="12"/>
        <v>5</v>
      </c>
    </row>
    <row r="195" spans="1:30" x14ac:dyDescent="0.25">
      <c r="A195" s="1">
        <v>191</v>
      </c>
      <c r="B195" s="1">
        <v>2017</v>
      </c>
      <c r="C195" s="54" t="s">
        <v>222</v>
      </c>
      <c r="D195" s="30">
        <v>6</v>
      </c>
      <c r="E195" s="30">
        <v>0</v>
      </c>
      <c r="F195" s="40">
        <v>3</v>
      </c>
      <c r="G195" s="35">
        <v>5</v>
      </c>
      <c r="H195" s="38">
        <v>15</v>
      </c>
      <c r="I195" s="30">
        <v>5</v>
      </c>
      <c r="J195" s="40">
        <v>8</v>
      </c>
      <c r="K195" s="35">
        <v>10</v>
      </c>
      <c r="W195" s="17">
        <v>4</v>
      </c>
      <c r="X195" s="17">
        <v>2</v>
      </c>
      <c r="Y195" s="17">
        <v>2</v>
      </c>
      <c r="Z195" s="17">
        <f t="shared" si="15"/>
        <v>32</v>
      </c>
      <c r="AA195" s="17">
        <f t="shared" ref="AA195:AA226" si="17">Z195/W195</f>
        <v>8</v>
      </c>
      <c r="AB195" s="17">
        <f t="shared" si="16"/>
        <v>20</v>
      </c>
      <c r="AC195" s="17">
        <f t="shared" ref="AC195:AC226" si="18">AB195/W195</f>
        <v>5</v>
      </c>
      <c r="AD195" s="1">
        <f t="shared" si="12"/>
        <v>12</v>
      </c>
    </row>
    <row r="196" spans="1:30" x14ac:dyDescent="0.25">
      <c r="A196" s="1">
        <v>192</v>
      </c>
      <c r="B196" s="1">
        <v>2011</v>
      </c>
      <c r="C196" s="54" t="s">
        <v>175</v>
      </c>
      <c r="D196" s="35">
        <v>1</v>
      </c>
      <c r="E196" s="35">
        <v>2</v>
      </c>
      <c r="F196" s="38">
        <v>3</v>
      </c>
      <c r="G196" s="30">
        <v>0</v>
      </c>
      <c r="H196" s="38">
        <v>9</v>
      </c>
      <c r="I196" s="30">
        <v>2</v>
      </c>
      <c r="J196" s="40">
        <v>0</v>
      </c>
      <c r="K196" s="35">
        <v>9</v>
      </c>
      <c r="W196" s="17">
        <v>4</v>
      </c>
      <c r="X196" s="17">
        <v>2</v>
      </c>
      <c r="Y196" s="17">
        <v>2</v>
      </c>
      <c r="Z196" s="17">
        <f t="shared" si="15"/>
        <v>13</v>
      </c>
      <c r="AA196" s="19">
        <f t="shared" si="17"/>
        <v>3.25</v>
      </c>
      <c r="AB196" s="17">
        <f t="shared" si="16"/>
        <v>13</v>
      </c>
      <c r="AC196" s="19">
        <f t="shared" si="18"/>
        <v>3.25</v>
      </c>
      <c r="AD196" s="1">
        <f t="shared" si="12"/>
        <v>0</v>
      </c>
    </row>
    <row r="197" spans="1:30" x14ac:dyDescent="0.25">
      <c r="A197" s="1">
        <v>193</v>
      </c>
      <c r="B197" s="1">
        <v>2010</v>
      </c>
      <c r="C197" s="54" t="s">
        <v>175</v>
      </c>
      <c r="D197" s="35">
        <v>3</v>
      </c>
      <c r="E197" s="35">
        <v>10</v>
      </c>
      <c r="F197" s="38">
        <v>17</v>
      </c>
      <c r="G197" s="30">
        <v>7</v>
      </c>
      <c r="H197" s="38">
        <v>11</v>
      </c>
      <c r="I197" s="30">
        <v>0</v>
      </c>
      <c r="J197" s="40">
        <v>0</v>
      </c>
      <c r="K197" s="35">
        <v>10</v>
      </c>
      <c r="L197" s="31"/>
      <c r="M197" s="31"/>
      <c r="S197" s="18"/>
      <c r="W197" s="17">
        <v>4</v>
      </c>
      <c r="X197" s="17">
        <v>2</v>
      </c>
      <c r="Y197" s="17">
        <v>2</v>
      </c>
      <c r="Z197" s="17">
        <f t="shared" si="15"/>
        <v>31</v>
      </c>
      <c r="AA197" s="19">
        <f t="shared" si="17"/>
        <v>7.75</v>
      </c>
      <c r="AB197" s="17">
        <f t="shared" si="16"/>
        <v>27</v>
      </c>
      <c r="AC197" s="19">
        <f t="shared" si="18"/>
        <v>6.75</v>
      </c>
      <c r="AD197" s="1">
        <f t="shared" ref="AD197:AD260" si="19">Z197-AB197</f>
        <v>4</v>
      </c>
    </row>
    <row r="198" spans="1:30" x14ac:dyDescent="0.25">
      <c r="A198" s="1">
        <v>194</v>
      </c>
      <c r="B198" s="1">
        <v>2005</v>
      </c>
      <c r="C198" s="54" t="s">
        <v>162</v>
      </c>
      <c r="D198" s="30">
        <v>4</v>
      </c>
      <c r="E198" s="30">
        <v>2</v>
      </c>
      <c r="F198" s="38">
        <v>4</v>
      </c>
      <c r="G198" s="30">
        <v>3</v>
      </c>
      <c r="H198" s="40">
        <v>0</v>
      </c>
      <c r="I198" s="35">
        <v>5</v>
      </c>
      <c r="J198" s="40">
        <v>3</v>
      </c>
      <c r="K198" s="35">
        <v>4</v>
      </c>
      <c r="W198" s="17">
        <v>4</v>
      </c>
      <c r="X198" s="17">
        <v>2</v>
      </c>
      <c r="Y198" s="17">
        <v>2</v>
      </c>
      <c r="Z198" s="17">
        <f t="shared" si="15"/>
        <v>11</v>
      </c>
      <c r="AA198" s="19">
        <f t="shared" si="17"/>
        <v>2.75</v>
      </c>
      <c r="AB198" s="17">
        <f t="shared" si="16"/>
        <v>14</v>
      </c>
      <c r="AC198" s="19">
        <f t="shared" si="18"/>
        <v>3.5</v>
      </c>
      <c r="AD198" s="1">
        <f t="shared" si="19"/>
        <v>-3</v>
      </c>
    </row>
    <row r="199" spans="1:30" x14ac:dyDescent="0.25">
      <c r="A199" s="1">
        <v>195</v>
      </c>
      <c r="B199" s="1">
        <v>2010</v>
      </c>
      <c r="C199" s="54" t="s">
        <v>208</v>
      </c>
      <c r="D199" s="30">
        <v>3</v>
      </c>
      <c r="E199" s="30">
        <v>2</v>
      </c>
      <c r="F199" s="38">
        <v>5</v>
      </c>
      <c r="G199" s="30">
        <v>0</v>
      </c>
      <c r="H199" s="40">
        <v>13</v>
      </c>
      <c r="I199" s="35">
        <v>14</v>
      </c>
      <c r="J199" s="40">
        <v>9</v>
      </c>
      <c r="K199" s="35">
        <v>13</v>
      </c>
      <c r="W199" s="17">
        <v>4</v>
      </c>
      <c r="X199" s="17">
        <v>2</v>
      </c>
      <c r="Y199" s="17">
        <v>2</v>
      </c>
      <c r="Z199" s="1">
        <f t="shared" si="15"/>
        <v>30</v>
      </c>
      <c r="AA199" s="17">
        <f t="shared" si="17"/>
        <v>7.5</v>
      </c>
      <c r="AB199" s="1">
        <f t="shared" si="16"/>
        <v>29</v>
      </c>
      <c r="AC199" s="19">
        <f t="shared" si="18"/>
        <v>7.25</v>
      </c>
      <c r="AD199" s="1">
        <f t="shared" si="19"/>
        <v>1</v>
      </c>
    </row>
    <row r="200" spans="1:30" x14ac:dyDescent="0.25">
      <c r="A200" s="1">
        <v>196</v>
      </c>
      <c r="B200" s="1">
        <v>2010</v>
      </c>
      <c r="C200" s="54" t="s">
        <v>179</v>
      </c>
      <c r="D200" s="30">
        <v>4</v>
      </c>
      <c r="E200" s="30">
        <v>0</v>
      </c>
      <c r="F200" s="40">
        <v>0</v>
      </c>
      <c r="G200" s="35">
        <v>5</v>
      </c>
      <c r="H200" s="44" t="s">
        <v>242</v>
      </c>
      <c r="I200" s="32"/>
      <c r="J200" s="38">
        <v>4</v>
      </c>
      <c r="K200" s="39">
        <v>3</v>
      </c>
      <c r="L200" s="35">
        <v>1</v>
      </c>
      <c r="M200" s="35">
        <v>4</v>
      </c>
      <c r="S200" s="18"/>
      <c r="W200" s="17">
        <v>4</v>
      </c>
      <c r="X200" s="17">
        <v>2</v>
      </c>
      <c r="Y200" s="17">
        <v>2</v>
      </c>
      <c r="Z200" s="17">
        <f>D200+F200+J200+L200</f>
        <v>9</v>
      </c>
      <c r="AA200" s="19">
        <f t="shared" si="17"/>
        <v>2.25</v>
      </c>
      <c r="AB200" s="17">
        <f>E200+G200+K200+M200</f>
        <v>12</v>
      </c>
      <c r="AC200" s="17">
        <f t="shared" si="18"/>
        <v>3</v>
      </c>
      <c r="AD200" s="1">
        <f t="shared" si="19"/>
        <v>-3</v>
      </c>
    </row>
    <row r="201" spans="1:30" x14ac:dyDescent="0.25">
      <c r="A201" s="1">
        <v>197</v>
      </c>
      <c r="B201" s="1">
        <v>2018</v>
      </c>
      <c r="C201" s="54" t="s">
        <v>104</v>
      </c>
      <c r="D201" s="30">
        <v>16</v>
      </c>
      <c r="E201" s="30">
        <v>7</v>
      </c>
      <c r="F201" s="40">
        <v>3</v>
      </c>
      <c r="G201" s="35">
        <v>4</v>
      </c>
      <c r="H201" s="38">
        <v>7</v>
      </c>
      <c r="I201" s="30">
        <v>5</v>
      </c>
      <c r="J201" s="40">
        <v>4</v>
      </c>
      <c r="K201" s="35">
        <v>7</v>
      </c>
      <c r="L201" s="18"/>
      <c r="M201" s="18"/>
      <c r="W201" s="17">
        <v>4</v>
      </c>
      <c r="X201" s="17">
        <v>2</v>
      </c>
      <c r="Y201" s="17">
        <v>2</v>
      </c>
      <c r="Z201" s="17">
        <f>D201+F201+H201+J201</f>
        <v>30</v>
      </c>
      <c r="AA201" s="17">
        <f t="shared" si="17"/>
        <v>7.5</v>
      </c>
      <c r="AB201" s="17">
        <f>E201+G201+I201+K201</f>
        <v>23</v>
      </c>
      <c r="AC201" s="19">
        <f t="shared" si="18"/>
        <v>5.75</v>
      </c>
      <c r="AD201" s="1">
        <f t="shared" si="19"/>
        <v>7</v>
      </c>
    </row>
    <row r="202" spans="1:30" x14ac:dyDescent="0.25">
      <c r="A202" s="1">
        <v>198</v>
      </c>
      <c r="B202" s="1">
        <v>2019</v>
      </c>
      <c r="C202" s="54" t="s">
        <v>101</v>
      </c>
      <c r="D202" s="30">
        <v>3</v>
      </c>
      <c r="E202" s="30">
        <v>1</v>
      </c>
      <c r="F202" s="38">
        <v>4</v>
      </c>
      <c r="G202" s="30">
        <v>1</v>
      </c>
      <c r="H202" s="40">
        <v>4</v>
      </c>
      <c r="I202" s="35">
        <v>17</v>
      </c>
      <c r="J202" s="40">
        <v>3</v>
      </c>
      <c r="K202" s="35">
        <v>4</v>
      </c>
      <c r="W202" s="1">
        <v>4</v>
      </c>
      <c r="X202" s="1">
        <v>2</v>
      </c>
      <c r="Y202" s="1">
        <v>2</v>
      </c>
      <c r="Z202" s="1">
        <f>D202+F202+H202+J202</f>
        <v>14</v>
      </c>
      <c r="AA202" s="1">
        <f t="shared" si="17"/>
        <v>3.5</v>
      </c>
      <c r="AB202" s="1">
        <f>E202+G202+I202+K202</f>
        <v>23</v>
      </c>
      <c r="AC202" s="22">
        <f t="shared" si="18"/>
        <v>5.75</v>
      </c>
      <c r="AD202" s="1">
        <f t="shared" si="19"/>
        <v>-9</v>
      </c>
    </row>
    <row r="203" spans="1:30" x14ac:dyDescent="0.25">
      <c r="A203" s="1">
        <v>199</v>
      </c>
      <c r="B203" s="1">
        <v>2015</v>
      </c>
      <c r="C203" s="54" t="s">
        <v>187</v>
      </c>
      <c r="D203" s="30">
        <v>2</v>
      </c>
      <c r="E203" s="30">
        <v>1</v>
      </c>
      <c r="F203" s="40">
        <v>2</v>
      </c>
      <c r="G203" s="35">
        <v>5</v>
      </c>
      <c r="H203" s="38">
        <v>12</v>
      </c>
      <c r="I203" s="30">
        <v>0</v>
      </c>
      <c r="J203" s="40">
        <v>6</v>
      </c>
      <c r="K203" s="35">
        <v>9</v>
      </c>
      <c r="W203" s="17">
        <v>4</v>
      </c>
      <c r="X203" s="17">
        <v>2</v>
      </c>
      <c r="Y203" s="17">
        <v>2</v>
      </c>
      <c r="Z203" s="17">
        <f>D203+F203+H203+J203</f>
        <v>22</v>
      </c>
      <c r="AA203" s="17">
        <f t="shared" si="17"/>
        <v>5.5</v>
      </c>
      <c r="AB203" s="17">
        <f>E203+G203+I203+K203</f>
        <v>15</v>
      </c>
      <c r="AC203" s="19">
        <f t="shared" si="18"/>
        <v>3.75</v>
      </c>
      <c r="AD203" s="1">
        <f t="shared" si="19"/>
        <v>7</v>
      </c>
    </row>
    <row r="204" spans="1:30" x14ac:dyDescent="0.25">
      <c r="A204" s="1">
        <v>200</v>
      </c>
      <c r="B204" s="1">
        <v>2019</v>
      </c>
      <c r="C204" s="54" t="s">
        <v>111</v>
      </c>
      <c r="D204" s="30">
        <v>8</v>
      </c>
      <c r="E204" s="30">
        <v>3</v>
      </c>
      <c r="F204" s="40">
        <v>1</v>
      </c>
      <c r="G204" s="35">
        <v>4</v>
      </c>
      <c r="H204" s="38">
        <v>2</v>
      </c>
      <c r="I204" s="30">
        <v>1</v>
      </c>
      <c r="J204" s="40">
        <v>1</v>
      </c>
      <c r="K204" s="35">
        <v>12</v>
      </c>
      <c r="W204" s="1">
        <v>4</v>
      </c>
      <c r="X204" s="1">
        <v>2</v>
      </c>
      <c r="Y204" s="1">
        <v>2</v>
      </c>
      <c r="Z204" s="1">
        <f>D204+F204+H204+J204</f>
        <v>12</v>
      </c>
      <c r="AA204" s="1">
        <f t="shared" si="17"/>
        <v>3</v>
      </c>
      <c r="AB204" s="1">
        <f>E204+G204+I204+K204</f>
        <v>20</v>
      </c>
      <c r="AC204" s="1">
        <f t="shared" si="18"/>
        <v>5</v>
      </c>
      <c r="AD204" s="1">
        <f t="shared" si="19"/>
        <v>-8</v>
      </c>
    </row>
    <row r="205" spans="1:30" x14ac:dyDescent="0.25">
      <c r="A205" s="1">
        <v>201</v>
      </c>
      <c r="B205" s="1">
        <v>2011</v>
      </c>
      <c r="C205" s="54" t="s">
        <v>111</v>
      </c>
      <c r="D205" s="30">
        <v>1</v>
      </c>
      <c r="E205" s="30">
        <v>0</v>
      </c>
      <c r="F205" s="40">
        <v>3</v>
      </c>
      <c r="G205" s="35">
        <v>4</v>
      </c>
      <c r="H205" s="38">
        <v>12</v>
      </c>
      <c r="I205" s="30">
        <v>5</v>
      </c>
      <c r="J205" s="40">
        <v>5</v>
      </c>
      <c r="K205" s="35">
        <v>8</v>
      </c>
      <c r="N205" s="29"/>
      <c r="O205" s="29"/>
      <c r="P205" s="29"/>
      <c r="Q205" s="29"/>
      <c r="R205" s="29"/>
      <c r="S205" s="29"/>
      <c r="W205" s="17">
        <v>4</v>
      </c>
      <c r="X205" s="17">
        <v>2</v>
      </c>
      <c r="Y205" s="17">
        <v>2</v>
      </c>
      <c r="Z205" s="17">
        <f>D205+F205+H205+J205</f>
        <v>21</v>
      </c>
      <c r="AA205" s="19">
        <f t="shared" si="17"/>
        <v>5.25</v>
      </c>
      <c r="AB205" s="17">
        <f>E205+G205+I205+K205</f>
        <v>17</v>
      </c>
      <c r="AC205" s="19">
        <f t="shared" si="18"/>
        <v>4.25</v>
      </c>
      <c r="AD205" s="1">
        <f t="shared" si="19"/>
        <v>4</v>
      </c>
    </row>
    <row r="206" spans="1:30" x14ac:dyDescent="0.25">
      <c r="A206" s="1">
        <v>202</v>
      </c>
      <c r="B206" s="1">
        <v>2017</v>
      </c>
      <c r="C206" s="54" t="s">
        <v>221</v>
      </c>
      <c r="D206" s="30">
        <v>15</v>
      </c>
      <c r="E206" s="30">
        <v>5</v>
      </c>
      <c r="F206" s="44" t="s">
        <v>242</v>
      </c>
      <c r="G206" s="32"/>
      <c r="H206" s="40">
        <v>0</v>
      </c>
      <c r="I206" s="35">
        <v>15</v>
      </c>
      <c r="J206" s="38">
        <v>10</v>
      </c>
      <c r="K206" s="30">
        <v>8</v>
      </c>
      <c r="L206" s="40">
        <v>0</v>
      </c>
      <c r="M206" s="35">
        <v>7</v>
      </c>
      <c r="W206" s="17">
        <v>4</v>
      </c>
      <c r="X206" s="17">
        <v>2</v>
      </c>
      <c r="Y206" s="17">
        <v>2</v>
      </c>
      <c r="Z206" s="17">
        <f>D206+H206+J206+L206</f>
        <v>25</v>
      </c>
      <c r="AA206" s="19">
        <f t="shared" si="17"/>
        <v>6.25</v>
      </c>
      <c r="AB206" s="17">
        <f>E206+I206+K206+M206</f>
        <v>35</v>
      </c>
      <c r="AC206" s="19">
        <f t="shared" si="18"/>
        <v>8.75</v>
      </c>
      <c r="AD206" s="1">
        <f t="shared" si="19"/>
        <v>-10</v>
      </c>
    </row>
    <row r="207" spans="1:30" x14ac:dyDescent="0.25">
      <c r="A207" s="1">
        <v>203</v>
      </c>
      <c r="B207" s="1">
        <v>1992</v>
      </c>
      <c r="C207" t="s">
        <v>351</v>
      </c>
      <c r="D207" s="140">
        <v>5</v>
      </c>
      <c r="E207" s="140">
        <v>9</v>
      </c>
      <c r="F207" s="44" t="s">
        <v>242</v>
      </c>
      <c r="G207" s="32"/>
      <c r="H207" s="38">
        <v>13</v>
      </c>
      <c r="I207" s="30">
        <v>4</v>
      </c>
      <c r="J207" s="38">
        <v>10</v>
      </c>
      <c r="K207" s="30">
        <v>2</v>
      </c>
      <c r="L207" s="141">
        <v>2</v>
      </c>
      <c r="M207" s="140">
        <v>4</v>
      </c>
      <c r="W207" s="1">
        <v>4</v>
      </c>
      <c r="X207" s="1">
        <v>2</v>
      </c>
      <c r="Y207" s="1">
        <v>2</v>
      </c>
      <c r="Z207" s="1">
        <f>D207+H207+J207+L207</f>
        <v>30</v>
      </c>
      <c r="AA207" s="22">
        <f t="shared" si="17"/>
        <v>7.5</v>
      </c>
      <c r="AB207" s="1">
        <f>E207+I207+K207+M207</f>
        <v>19</v>
      </c>
      <c r="AC207" s="22">
        <f t="shared" si="18"/>
        <v>4.75</v>
      </c>
      <c r="AD207" s="1">
        <f t="shared" si="19"/>
        <v>11</v>
      </c>
    </row>
    <row r="208" spans="1:30" x14ac:dyDescent="0.25">
      <c r="A208" s="1">
        <v>204</v>
      </c>
      <c r="B208" s="1">
        <v>2004</v>
      </c>
      <c r="C208" s="66" t="s">
        <v>236</v>
      </c>
      <c r="D208" s="30">
        <v>12</v>
      </c>
      <c r="E208" s="30">
        <v>1</v>
      </c>
      <c r="F208" s="38">
        <v>2</v>
      </c>
      <c r="G208" s="30">
        <v>1</v>
      </c>
      <c r="H208" s="40">
        <v>1</v>
      </c>
      <c r="I208" s="35">
        <v>4</v>
      </c>
      <c r="J208" s="40">
        <v>2</v>
      </c>
      <c r="K208" s="35">
        <v>3</v>
      </c>
      <c r="L208" s="31"/>
      <c r="M208" s="31"/>
      <c r="N208" s="31"/>
      <c r="O208" s="31"/>
      <c r="P208" s="31"/>
      <c r="W208" s="17">
        <v>4</v>
      </c>
      <c r="X208" s="17">
        <v>2</v>
      </c>
      <c r="Y208" s="17">
        <v>2</v>
      </c>
      <c r="Z208" s="17">
        <f t="shared" ref="Z208:Z214" si="20">D208+F208+H208+J208</f>
        <v>17</v>
      </c>
      <c r="AA208" s="19">
        <f t="shared" si="17"/>
        <v>4.25</v>
      </c>
      <c r="AB208" s="17">
        <f t="shared" ref="AB208:AB214" si="21">E208+G208+I208+K208</f>
        <v>9</v>
      </c>
      <c r="AC208" s="19">
        <f t="shared" si="18"/>
        <v>2.25</v>
      </c>
      <c r="AD208" s="1">
        <f t="shared" si="19"/>
        <v>8</v>
      </c>
    </row>
    <row r="209" spans="1:30" x14ac:dyDescent="0.25">
      <c r="A209" s="1">
        <v>205</v>
      </c>
      <c r="B209" s="1">
        <v>2015</v>
      </c>
      <c r="C209" s="54" t="s">
        <v>290</v>
      </c>
      <c r="D209" s="35">
        <v>1</v>
      </c>
      <c r="E209" s="35">
        <v>5</v>
      </c>
      <c r="F209" s="38">
        <v>5</v>
      </c>
      <c r="G209" s="30">
        <v>2</v>
      </c>
      <c r="H209" s="38">
        <v>4</v>
      </c>
      <c r="I209" s="30">
        <v>1</v>
      </c>
      <c r="J209" s="40">
        <v>0</v>
      </c>
      <c r="K209" s="41">
        <v>10</v>
      </c>
      <c r="W209" s="17">
        <v>4</v>
      </c>
      <c r="X209" s="17">
        <v>2</v>
      </c>
      <c r="Y209" s="17">
        <v>2</v>
      </c>
      <c r="Z209" s="17">
        <f t="shared" si="20"/>
        <v>10</v>
      </c>
      <c r="AA209" s="17">
        <f t="shared" si="17"/>
        <v>2.5</v>
      </c>
      <c r="AB209" s="17">
        <f t="shared" si="21"/>
        <v>18</v>
      </c>
      <c r="AC209" s="17">
        <f t="shared" si="18"/>
        <v>4.5</v>
      </c>
      <c r="AD209" s="1">
        <f t="shared" si="19"/>
        <v>-8</v>
      </c>
    </row>
    <row r="210" spans="1:30" x14ac:dyDescent="0.25">
      <c r="A210" s="1">
        <v>206</v>
      </c>
      <c r="B210" s="1">
        <v>2013</v>
      </c>
      <c r="C210" s="54" t="s">
        <v>290</v>
      </c>
      <c r="D210" s="30">
        <v>5</v>
      </c>
      <c r="E210" s="30">
        <v>2</v>
      </c>
      <c r="F210" s="40">
        <v>3</v>
      </c>
      <c r="G210" s="35">
        <v>6</v>
      </c>
      <c r="H210" s="38">
        <v>6</v>
      </c>
      <c r="I210" s="30">
        <v>2</v>
      </c>
      <c r="J210" s="40">
        <v>3</v>
      </c>
      <c r="K210" s="35">
        <v>6</v>
      </c>
      <c r="L210" s="18"/>
      <c r="M210" s="18"/>
      <c r="N210" s="18"/>
      <c r="O210" s="18"/>
      <c r="P210" s="18"/>
      <c r="Q210" s="18"/>
      <c r="R210" s="18"/>
      <c r="S210" s="18"/>
      <c r="W210" s="17">
        <v>4</v>
      </c>
      <c r="X210" s="17">
        <v>2</v>
      </c>
      <c r="Y210" s="17">
        <v>2</v>
      </c>
      <c r="Z210" s="17">
        <f t="shared" si="20"/>
        <v>17</v>
      </c>
      <c r="AA210" s="19">
        <f t="shared" si="17"/>
        <v>4.25</v>
      </c>
      <c r="AB210" s="17">
        <f t="shared" si="21"/>
        <v>16</v>
      </c>
      <c r="AC210" s="17">
        <f t="shared" si="18"/>
        <v>4</v>
      </c>
      <c r="AD210" s="1">
        <f t="shared" si="19"/>
        <v>1</v>
      </c>
    </row>
    <row r="211" spans="1:30" x14ac:dyDescent="0.25">
      <c r="A211" s="1">
        <v>207</v>
      </c>
      <c r="B211" s="1">
        <v>2010</v>
      </c>
      <c r="C211" s="54" t="s">
        <v>290</v>
      </c>
      <c r="D211" s="30">
        <v>7</v>
      </c>
      <c r="E211" s="30">
        <v>2</v>
      </c>
      <c r="F211" s="40">
        <v>0</v>
      </c>
      <c r="G211" s="35">
        <v>5</v>
      </c>
      <c r="H211" s="38">
        <v>4</v>
      </c>
      <c r="I211" s="30">
        <v>3</v>
      </c>
      <c r="J211" s="40">
        <v>1</v>
      </c>
      <c r="K211" s="35">
        <v>2</v>
      </c>
      <c r="S211" s="18"/>
      <c r="W211" s="17">
        <v>4</v>
      </c>
      <c r="X211" s="17">
        <v>2</v>
      </c>
      <c r="Y211" s="17">
        <v>2</v>
      </c>
      <c r="Z211" s="1">
        <f t="shared" si="20"/>
        <v>12</v>
      </c>
      <c r="AA211" s="17">
        <f t="shared" si="17"/>
        <v>3</v>
      </c>
      <c r="AB211" s="1">
        <f t="shared" si="21"/>
        <v>12</v>
      </c>
      <c r="AC211" s="17">
        <f t="shared" si="18"/>
        <v>3</v>
      </c>
      <c r="AD211" s="1">
        <f t="shared" si="19"/>
        <v>0</v>
      </c>
    </row>
    <row r="212" spans="1:30" x14ac:dyDescent="0.25">
      <c r="A212" s="1">
        <v>208</v>
      </c>
      <c r="B212" s="1">
        <v>2019</v>
      </c>
      <c r="C212" s="54" t="s">
        <v>72</v>
      </c>
      <c r="D212" s="35">
        <v>2</v>
      </c>
      <c r="E212" s="35">
        <v>4</v>
      </c>
      <c r="F212" s="38">
        <v>11</v>
      </c>
      <c r="G212" s="30">
        <v>1</v>
      </c>
      <c r="H212" s="38">
        <v>3</v>
      </c>
      <c r="I212" s="30">
        <v>1</v>
      </c>
      <c r="J212" s="40">
        <v>5</v>
      </c>
      <c r="K212" s="35">
        <v>7</v>
      </c>
      <c r="W212" s="1">
        <v>4</v>
      </c>
      <c r="X212" s="1">
        <v>2</v>
      </c>
      <c r="Y212" s="1">
        <v>2</v>
      </c>
      <c r="Z212" s="1">
        <f t="shared" si="20"/>
        <v>21</v>
      </c>
      <c r="AA212" s="22">
        <f t="shared" si="17"/>
        <v>5.25</v>
      </c>
      <c r="AB212" s="1">
        <f t="shared" si="21"/>
        <v>13</v>
      </c>
      <c r="AC212" s="22">
        <f t="shared" si="18"/>
        <v>3.25</v>
      </c>
      <c r="AD212" s="1">
        <f t="shared" si="19"/>
        <v>8</v>
      </c>
    </row>
    <row r="213" spans="1:30" x14ac:dyDescent="0.25">
      <c r="A213" s="1">
        <v>209</v>
      </c>
      <c r="B213" s="1">
        <v>2017</v>
      </c>
      <c r="C213" s="54" t="s">
        <v>211</v>
      </c>
      <c r="D213" s="35">
        <v>1</v>
      </c>
      <c r="E213" s="35">
        <v>2</v>
      </c>
      <c r="F213" s="38">
        <v>5</v>
      </c>
      <c r="G213" s="30">
        <v>3</v>
      </c>
      <c r="H213" s="38">
        <v>9</v>
      </c>
      <c r="I213" s="30">
        <v>0</v>
      </c>
      <c r="J213" s="40">
        <v>1</v>
      </c>
      <c r="K213" s="35">
        <v>3</v>
      </c>
      <c r="W213" s="17">
        <v>4</v>
      </c>
      <c r="X213" s="17">
        <v>2</v>
      </c>
      <c r="Y213" s="17">
        <v>2</v>
      </c>
      <c r="Z213" s="17">
        <f t="shared" si="20"/>
        <v>16</v>
      </c>
      <c r="AA213" s="17">
        <f t="shared" si="17"/>
        <v>4</v>
      </c>
      <c r="AB213" s="17">
        <f t="shared" si="21"/>
        <v>8</v>
      </c>
      <c r="AC213" s="17">
        <f t="shared" si="18"/>
        <v>2</v>
      </c>
      <c r="AD213" s="1">
        <f t="shared" si="19"/>
        <v>8</v>
      </c>
    </row>
    <row r="214" spans="1:30" x14ac:dyDescent="0.25">
      <c r="A214" s="1">
        <v>210</v>
      </c>
      <c r="B214" s="1">
        <v>2016</v>
      </c>
      <c r="C214" s="54" t="s">
        <v>211</v>
      </c>
      <c r="D214" s="30">
        <v>4</v>
      </c>
      <c r="E214" s="30">
        <v>3</v>
      </c>
      <c r="F214" s="38">
        <v>11</v>
      </c>
      <c r="G214" s="30">
        <v>5</v>
      </c>
      <c r="H214" s="40">
        <v>0</v>
      </c>
      <c r="I214" s="35">
        <v>10</v>
      </c>
      <c r="J214" s="40">
        <v>1</v>
      </c>
      <c r="K214" s="35">
        <v>2</v>
      </c>
      <c r="W214" s="1">
        <v>4</v>
      </c>
      <c r="X214" s="1">
        <v>2</v>
      </c>
      <c r="Y214" s="1">
        <v>2</v>
      </c>
      <c r="Z214" s="1">
        <f t="shared" si="20"/>
        <v>16</v>
      </c>
      <c r="AA214" s="1">
        <f t="shared" si="17"/>
        <v>4</v>
      </c>
      <c r="AB214" s="1">
        <f t="shared" si="21"/>
        <v>20</v>
      </c>
      <c r="AC214" s="1">
        <f t="shared" si="18"/>
        <v>5</v>
      </c>
      <c r="AD214" s="1">
        <f t="shared" si="19"/>
        <v>-4</v>
      </c>
    </row>
    <row r="215" spans="1:30" x14ac:dyDescent="0.25">
      <c r="A215" s="1">
        <v>211</v>
      </c>
      <c r="B215" s="1">
        <v>2015</v>
      </c>
      <c r="C215" s="54" t="s">
        <v>288</v>
      </c>
      <c r="D215" s="30">
        <v>5</v>
      </c>
      <c r="E215" s="30">
        <v>1</v>
      </c>
      <c r="F215" s="40">
        <v>0</v>
      </c>
      <c r="G215" s="35">
        <v>4</v>
      </c>
      <c r="H215" s="44" t="s">
        <v>242</v>
      </c>
      <c r="I215" s="32"/>
      <c r="J215" s="38">
        <v>9</v>
      </c>
      <c r="K215" s="30">
        <v>6</v>
      </c>
      <c r="L215" s="40">
        <v>3</v>
      </c>
      <c r="M215" s="35">
        <v>6</v>
      </c>
      <c r="W215" s="17">
        <v>4</v>
      </c>
      <c r="X215" s="17">
        <v>2</v>
      </c>
      <c r="Y215" s="17">
        <v>2</v>
      </c>
      <c r="Z215" s="17">
        <f>D215+F215+J215+L215</f>
        <v>17</v>
      </c>
      <c r="AA215" s="19">
        <f t="shared" si="17"/>
        <v>4.25</v>
      </c>
      <c r="AB215" s="17">
        <f>E215+G215+K215+M215</f>
        <v>17</v>
      </c>
      <c r="AC215" s="19">
        <f t="shared" si="18"/>
        <v>4.25</v>
      </c>
      <c r="AD215" s="1">
        <f t="shared" si="19"/>
        <v>0</v>
      </c>
    </row>
    <row r="216" spans="1:30" x14ac:dyDescent="0.25">
      <c r="A216" s="1">
        <v>212</v>
      </c>
      <c r="B216" s="5">
        <v>2023</v>
      </c>
      <c r="C216" s="54" t="s">
        <v>40</v>
      </c>
      <c r="D216" s="30">
        <v>2</v>
      </c>
      <c r="E216" s="30">
        <v>1</v>
      </c>
      <c r="F216" s="40">
        <v>9</v>
      </c>
      <c r="G216" s="35">
        <v>11</v>
      </c>
      <c r="H216" s="38">
        <v>4</v>
      </c>
      <c r="I216" s="30">
        <v>2</v>
      </c>
      <c r="J216" s="40">
        <v>7</v>
      </c>
      <c r="K216" s="35">
        <v>8</v>
      </c>
      <c r="L216" s="6"/>
      <c r="M216" s="6"/>
      <c r="N216" s="6"/>
      <c r="O216" s="6"/>
      <c r="P216" s="6"/>
      <c r="Q216" s="6"/>
      <c r="R216" s="6"/>
      <c r="S216" s="6"/>
      <c r="W216" s="1">
        <v>4</v>
      </c>
      <c r="X216" s="1">
        <v>2</v>
      </c>
      <c r="Y216" s="1">
        <v>2</v>
      </c>
      <c r="Z216" s="1">
        <f>D216+F216+H216+J216</f>
        <v>22</v>
      </c>
      <c r="AA216" s="1">
        <f t="shared" si="17"/>
        <v>5.5</v>
      </c>
      <c r="AB216" s="1">
        <f>E216+G216+I216+K216</f>
        <v>22</v>
      </c>
      <c r="AC216" s="1">
        <f t="shared" si="18"/>
        <v>5.5</v>
      </c>
      <c r="AD216" s="1">
        <f t="shared" si="19"/>
        <v>0</v>
      </c>
    </row>
    <row r="217" spans="1:30" x14ac:dyDescent="0.25">
      <c r="A217" s="1">
        <v>213</v>
      </c>
      <c r="B217" s="1">
        <v>2017</v>
      </c>
      <c r="C217" s="54" t="s">
        <v>40</v>
      </c>
      <c r="D217" s="30">
        <v>2</v>
      </c>
      <c r="E217" s="30">
        <v>1</v>
      </c>
      <c r="F217" s="40">
        <v>8</v>
      </c>
      <c r="G217" s="35">
        <v>9</v>
      </c>
      <c r="H217" s="38">
        <v>12</v>
      </c>
      <c r="I217" s="30">
        <v>1</v>
      </c>
      <c r="J217" s="40">
        <v>3</v>
      </c>
      <c r="K217" s="35">
        <v>4</v>
      </c>
      <c r="W217" s="17">
        <v>4</v>
      </c>
      <c r="X217" s="17">
        <v>2</v>
      </c>
      <c r="Y217" s="17">
        <v>2</v>
      </c>
      <c r="Z217" s="17">
        <f>D217+F217+H217+J217</f>
        <v>25</v>
      </c>
      <c r="AA217" s="19">
        <f t="shared" si="17"/>
        <v>6.25</v>
      </c>
      <c r="AB217" s="17">
        <f>E217+G217+I217+K217</f>
        <v>15</v>
      </c>
      <c r="AC217" s="19">
        <f t="shared" si="18"/>
        <v>3.75</v>
      </c>
      <c r="AD217" s="1">
        <f t="shared" si="19"/>
        <v>10</v>
      </c>
    </row>
    <row r="218" spans="1:30" x14ac:dyDescent="0.25">
      <c r="A218" s="1">
        <v>214</v>
      </c>
      <c r="B218" s="1">
        <v>2013</v>
      </c>
      <c r="C218" s="54" t="s">
        <v>182</v>
      </c>
      <c r="D218" s="30">
        <v>11</v>
      </c>
      <c r="E218" s="30">
        <v>6</v>
      </c>
      <c r="F218" s="38">
        <v>7</v>
      </c>
      <c r="G218" s="30">
        <v>3</v>
      </c>
      <c r="H218" s="40">
        <v>1</v>
      </c>
      <c r="I218" s="35">
        <v>5</v>
      </c>
      <c r="J218" s="40">
        <v>2</v>
      </c>
      <c r="K218" s="35">
        <v>6</v>
      </c>
      <c r="L218" s="18"/>
      <c r="M218" s="18"/>
      <c r="N218" s="18"/>
      <c r="O218" s="18"/>
      <c r="P218" s="18"/>
      <c r="Q218" s="18"/>
      <c r="R218" s="18"/>
      <c r="S218" s="18"/>
      <c r="W218" s="17">
        <v>4</v>
      </c>
      <c r="X218" s="17">
        <v>2</v>
      </c>
      <c r="Y218" s="17">
        <v>2</v>
      </c>
      <c r="Z218" s="17">
        <f>D218+F218+H218+J218</f>
        <v>21</v>
      </c>
      <c r="AA218" s="19">
        <f t="shared" si="17"/>
        <v>5.25</v>
      </c>
      <c r="AB218" s="17">
        <f>E218+G218+I218+K218</f>
        <v>20</v>
      </c>
      <c r="AC218" s="17">
        <f t="shared" si="18"/>
        <v>5</v>
      </c>
      <c r="AD218" s="1">
        <f t="shared" si="19"/>
        <v>1</v>
      </c>
    </row>
    <row r="219" spans="1:30" x14ac:dyDescent="0.25">
      <c r="A219" s="1">
        <v>215</v>
      </c>
      <c r="B219" s="1">
        <v>2022</v>
      </c>
      <c r="C219" s="54" t="s">
        <v>110</v>
      </c>
      <c r="D219" s="30">
        <v>3</v>
      </c>
      <c r="E219" s="30">
        <v>1</v>
      </c>
      <c r="F219" s="40">
        <v>2</v>
      </c>
      <c r="G219" s="35">
        <v>3</v>
      </c>
      <c r="H219" s="38">
        <v>5</v>
      </c>
      <c r="I219" s="30">
        <v>4</v>
      </c>
      <c r="J219" s="40">
        <v>7</v>
      </c>
      <c r="K219" s="35">
        <v>9</v>
      </c>
      <c r="W219" s="1">
        <v>4</v>
      </c>
      <c r="X219" s="1">
        <v>2</v>
      </c>
      <c r="Y219" s="1">
        <v>2</v>
      </c>
      <c r="Z219" s="1">
        <f>D219+F219+H219+J219</f>
        <v>17</v>
      </c>
      <c r="AA219" s="22">
        <f t="shared" si="17"/>
        <v>4.25</v>
      </c>
      <c r="AB219" s="1">
        <f>E219+G219+I219+K219</f>
        <v>17</v>
      </c>
      <c r="AC219" s="22">
        <f t="shared" si="18"/>
        <v>4.25</v>
      </c>
      <c r="AD219" s="1">
        <f t="shared" si="19"/>
        <v>0</v>
      </c>
    </row>
    <row r="220" spans="1:30" x14ac:dyDescent="0.25">
      <c r="A220" s="1">
        <v>216</v>
      </c>
      <c r="B220" s="1">
        <v>2018</v>
      </c>
      <c r="C220" s="54" t="s">
        <v>110</v>
      </c>
      <c r="D220" s="30">
        <v>6</v>
      </c>
      <c r="E220" s="30">
        <v>2</v>
      </c>
      <c r="F220" s="40">
        <v>1</v>
      </c>
      <c r="G220" s="35">
        <v>5</v>
      </c>
      <c r="H220" s="38">
        <v>5</v>
      </c>
      <c r="I220" s="30">
        <v>4</v>
      </c>
      <c r="J220" s="40">
        <v>5</v>
      </c>
      <c r="K220" s="35">
        <v>6</v>
      </c>
      <c r="L220" s="18"/>
      <c r="M220" s="18"/>
      <c r="W220" s="17">
        <v>4</v>
      </c>
      <c r="X220" s="17">
        <v>2</v>
      </c>
      <c r="Y220" s="17">
        <v>2</v>
      </c>
      <c r="Z220" s="17">
        <f>D220+F220+H220+J220</f>
        <v>17</v>
      </c>
      <c r="AA220" s="19">
        <f t="shared" si="17"/>
        <v>4.25</v>
      </c>
      <c r="AB220" s="17">
        <f>E220+G220+I220+K220</f>
        <v>17</v>
      </c>
      <c r="AC220" s="19">
        <f t="shared" si="18"/>
        <v>4.25</v>
      </c>
      <c r="AD220" s="1">
        <f t="shared" si="19"/>
        <v>0</v>
      </c>
    </row>
    <row r="221" spans="1:30" x14ac:dyDescent="0.25">
      <c r="A221" s="1">
        <v>217</v>
      </c>
      <c r="B221" s="1">
        <v>1989</v>
      </c>
      <c r="C221" t="s">
        <v>110</v>
      </c>
      <c r="D221" s="30">
        <v>4</v>
      </c>
      <c r="E221" s="30">
        <v>2</v>
      </c>
      <c r="F221" s="38">
        <v>2</v>
      </c>
      <c r="G221" s="30">
        <v>1</v>
      </c>
      <c r="H221" s="141">
        <v>1</v>
      </c>
      <c r="I221" s="140">
        <v>6</v>
      </c>
      <c r="J221" s="141">
        <v>3</v>
      </c>
      <c r="K221" s="140">
        <v>4</v>
      </c>
      <c r="L221" s="18"/>
      <c r="M221" s="18"/>
      <c r="W221" s="1">
        <v>4</v>
      </c>
      <c r="X221" s="1">
        <v>2</v>
      </c>
      <c r="Y221" s="1">
        <v>2</v>
      </c>
      <c r="Z221" s="1">
        <f>D221+F221+H221+J221+L221</f>
        <v>10</v>
      </c>
      <c r="AA221" s="22">
        <f t="shared" si="17"/>
        <v>2.5</v>
      </c>
      <c r="AB221" s="1">
        <f>E221+G221+I221+K221+M221</f>
        <v>13</v>
      </c>
      <c r="AC221" s="22">
        <f t="shared" si="18"/>
        <v>3.25</v>
      </c>
      <c r="AD221" s="1">
        <f t="shared" si="19"/>
        <v>-3</v>
      </c>
    </row>
    <row r="222" spans="1:30" x14ac:dyDescent="0.25">
      <c r="A222" s="1">
        <v>218</v>
      </c>
      <c r="B222" s="1">
        <v>1995</v>
      </c>
      <c r="C222" t="s">
        <v>110</v>
      </c>
      <c r="D222" s="30">
        <v>4</v>
      </c>
      <c r="E222" s="30">
        <v>2</v>
      </c>
      <c r="F222" s="38">
        <v>2</v>
      </c>
      <c r="G222" s="30">
        <v>1</v>
      </c>
      <c r="H222" s="40">
        <v>1</v>
      </c>
      <c r="I222" s="35">
        <v>6</v>
      </c>
      <c r="J222" s="201"/>
      <c r="K222" s="18"/>
      <c r="L222" s="35">
        <v>3</v>
      </c>
      <c r="M222" s="35">
        <v>4</v>
      </c>
      <c r="N222" s="18"/>
      <c r="O222" s="18"/>
      <c r="P222" s="18"/>
      <c r="Q222" s="18"/>
      <c r="R222" s="18"/>
      <c r="S222" s="18"/>
      <c r="T222" s="18"/>
      <c r="U222" s="18"/>
      <c r="W222" s="17">
        <v>4</v>
      </c>
      <c r="X222" s="17">
        <v>2</v>
      </c>
      <c r="Y222" s="17">
        <v>2</v>
      </c>
      <c r="Z222" s="17">
        <f>D222+F222+H222+L222</f>
        <v>10</v>
      </c>
      <c r="AA222" s="19">
        <f t="shared" si="17"/>
        <v>2.5</v>
      </c>
      <c r="AB222" s="17">
        <f>E222+G222+I222+M222</f>
        <v>13</v>
      </c>
      <c r="AC222" s="19">
        <f t="shared" si="18"/>
        <v>3.25</v>
      </c>
      <c r="AD222" s="17">
        <f t="shared" si="19"/>
        <v>-3</v>
      </c>
    </row>
    <row r="223" spans="1:30" x14ac:dyDescent="0.25">
      <c r="A223" s="1">
        <v>219</v>
      </c>
      <c r="B223" s="1">
        <v>2010</v>
      </c>
      <c r="C223" s="54" t="s">
        <v>229</v>
      </c>
      <c r="D223" s="35">
        <v>2</v>
      </c>
      <c r="E223" s="35">
        <v>10</v>
      </c>
      <c r="F223" s="38">
        <v>7</v>
      </c>
      <c r="G223" s="30">
        <v>5</v>
      </c>
      <c r="H223" s="38">
        <v>6</v>
      </c>
      <c r="I223" s="30">
        <v>4</v>
      </c>
      <c r="J223" s="40">
        <v>2</v>
      </c>
      <c r="K223" s="35">
        <v>5</v>
      </c>
      <c r="W223" s="17">
        <v>4</v>
      </c>
      <c r="X223" s="17">
        <v>2</v>
      </c>
      <c r="Y223" s="17">
        <v>2</v>
      </c>
      <c r="Z223" s="1">
        <f>D223+F223+H223+J223</f>
        <v>17</v>
      </c>
      <c r="AA223" s="19">
        <f t="shared" si="17"/>
        <v>4.25</v>
      </c>
      <c r="AB223" s="1">
        <f>E223+G223+I223+K223</f>
        <v>24</v>
      </c>
      <c r="AC223" s="17">
        <f t="shared" si="18"/>
        <v>6</v>
      </c>
      <c r="AD223" s="1">
        <f t="shared" si="19"/>
        <v>-7</v>
      </c>
    </row>
    <row r="224" spans="1:30" x14ac:dyDescent="0.25">
      <c r="A224" s="1">
        <v>220</v>
      </c>
      <c r="B224" s="17">
        <v>2024</v>
      </c>
      <c r="C224" s="54" t="s">
        <v>42</v>
      </c>
      <c r="D224" s="30">
        <v>2</v>
      </c>
      <c r="E224" s="30">
        <v>0</v>
      </c>
      <c r="F224" s="38">
        <v>9</v>
      </c>
      <c r="G224" s="30">
        <v>10</v>
      </c>
      <c r="H224" s="40">
        <v>6</v>
      </c>
      <c r="I224" s="35">
        <v>13</v>
      </c>
      <c r="J224" s="290"/>
      <c r="K224" s="6"/>
      <c r="L224" s="6"/>
      <c r="M224" s="6"/>
      <c r="N224" s="6"/>
      <c r="O224" s="6"/>
      <c r="P224" s="6"/>
      <c r="Q224" s="6"/>
      <c r="R224" s="6"/>
      <c r="S224" s="6"/>
      <c r="T224" s="6"/>
      <c r="U224" s="6"/>
      <c r="V224" s="5"/>
      <c r="W224" s="1">
        <v>4</v>
      </c>
      <c r="X224" s="1">
        <v>2</v>
      </c>
      <c r="Y224" s="1">
        <v>2</v>
      </c>
      <c r="Z224" s="1">
        <f>D224+F224+H224</f>
        <v>17</v>
      </c>
      <c r="AA224" s="22">
        <f t="shared" si="17"/>
        <v>4.25</v>
      </c>
      <c r="AB224" s="1">
        <f>E224+G224+I224</f>
        <v>23</v>
      </c>
      <c r="AC224" s="22">
        <f t="shared" si="18"/>
        <v>5.75</v>
      </c>
      <c r="AD224" s="1">
        <f t="shared" si="19"/>
        <v>-6</v>
      </c>
    </row>
    <row r="225" spans="1:30" x14ac:dyDescent="0.25">
      <c r="A225" s="1">
        <v>221</v>
      </c>
      <c r="B225" s="1">
        <v>2012</v>
      </c>
      <c r="C225" s="66" t="s">
        <v>230</v>
      </c>
      <c r="D225" s="35">
        <v>6</v>
      </c>
      <c r="E225" s="35">
        <v>13</v>
      </c>
      <c r="F225" s="38">
        <v>10</v>
      </c>
      <c r="G225" s="30">
        <v>6</v>
      </c>
      <c r="H225" s="38">
        <v>8</v>
      </c>
      <c r="I225" s="30">
        <v>3</v>
      </c>
      <c r="J225" s="40">
        <v>2</v>
      </c>
      <c r="K225" s="41">
        <v>10</v>
      </c>
      <c r="L225" s="18"/>
      <c r="M225" s="18"/>
      <c r="N225" s="18"/>
      <c r="O225" s="18"/>
      <c r="P225" s="18"/>
      <c r="Q225" s="18"/>
      <c r="R225" s="18"/>
      <c r="S225" s="18"/>
      <c r="W225" s="17">
        <v>4</v>
      </c>
      <c r="X225" s="17">
        <v>2</v>
      </c>
      <c r="Y225" s="17">
        <v>2</v>
      </c>
      <c r="Z225" s="17">
        <f>D225+F225+H225+J225</f>
        <v>26</v>
      </c>
      <c r="AA225" s="17">
        <f t="shared" si="17"/>
        <v>6.5</v>
      </c>
      <c r="AB225" s="17">
        <f>E225+G225+I225+K225</f>
        <v>32</v>
      </c>
      <c r="AC225" s="17">
        <f t="shared" si="18"/>
        <v>8</v>
      </c>
      <c r="AD225" s="1">
        <f t="shared" si="19"/>
        <v>-6</v>
      </c>
    </row>
    <row r="226" spans="1:30" x14ac:dyDescent="0.25">
      <c r="A226" s="1">
        <v>222</v>
      </c>
      <c r="B226" s="1">
        <v>2009</v>
      </c>
      <c r="C226" s="54" t="s">
        <v>174</v>
      </c>
      <c r="D226" s="30">
        <v>6</v>
      </c>
      <c r="E226" s="30">
        <v>5</v>
      </c>
      <c r="F226" s="38">
        <v>11</v>
      </c>
      <c r="G226" s="30">
        <v>5</v>
      </c>
      <c r="H226" s="40">
        <v>4</v>
      </c>
      <c r="I226" s="35">
        <v>8</v>
      </c>
      <c r="J226" s="44" t="s">
        <v>242</v>
      </c>
      <c r="K226" s="301"/>
      <c r="L226" s="35">
        <v>5</v>
      </c>
      <c r="M226" s="35">
        <v>9</v>
      </c>
      <c r="W226" s="1">
        <v>4</v>
      </c>
      <c r="X226" s="1">
        <v>2</v>
      </c>
      <c r="Y226" s="1">
        <v>2</v>
      </c>
      <c r="Z226" s="1">
        <f>D226+F226+H226+L226</f>
        <v>26</v>
      </c>
      <c r="AA226" s="1">
        <f t="shared" si="17"/>
        <v>6.5</v>
      </c>
      <c r="AB226" s="1">
        <f>E226+G226+I226+M226</f>
        <v>27</v>
      </c>
      <c r="AC226" s="22">
        <f t="shared" si="18"/>
        <v>6.75</v>
      </c>
      <c r="AD226" s="1">
        <f t="shared" si="19"/>
        <v>-1</v>
      </c>
    </row>
    <row r="227" spans="1:30" x14ac:dyDescent="0.25">
      <c r="A227" s="1">
        <v>223</v>
      </c>
      <c r="B227" s="1">
        <v>2014</v>
      </c>
      <c r="C227" s="54" t="s">
        <v>125</v>
      </c>
      <c r="D227" s="30">
        <v>5</v>
      </c>
      <c r="E227" s="30">
        <v>4</v>
      </c>
      <c r="F227" s="40">
        <v>2</v>
      </c>
      <c r="G227" s="35">
        <v>4</v>
      </c>
      <c r="H227" s="200">
        <v>1</v>
      </c>
      <c r="I227" s="64">
        <v>0</v>
      </c>
      <c r="J227" s="40">
        <v>4</v>
      </c>
      <c r="K227" s="35">
        <v>5</v>
      </c>
      <c r="L227" s="18"/>
      <c r="M227" s="18"/>
      <c r="N227" s="18"/>
      <c r="O227" s="18"/>
      <c r="W227" s="17">
        <v>4</v>
      </c>
      <c r="X227" s="17">
        <v>2</v>
      </c>
      <c r="Y227" s="17">
        <v>2</v>
      </c>
      <c r="Z227" s="17">
        <f>D227+F227+H227+J227</f>
        <v>12</v>
      </c>
      <c r="AA227" s="17">
        <f t="shared" ref="AA227:AA251" si="22">Z227/W227</f>
        <v>3</v>
      </c>
      <c r="AB227" s="17">
        <f>E227+G227+I227+K227</f>
        <v>13</v>
      </c>
      <c r="AC227" s="19">
        <f t="shared" ref="AC227:AC251" si="23">AB227/W227</f>
        <v>3.25</v>
      </c>
      <c r="AD227" s="1">
        <f t="shared" si="19"/>
        <v>-1</v>
      </c>
    </row>
    <row r="228" spans="1:30" x14ac:dyDescent="0.25">
      <c r="A228" s="1">
        <v>224</v>
      </c>
      <c r="B228" s="5">
        <v>2023</v>
      </c>
      <c r="C228" s="54" t="s">
        <v>12</v>
      </c>
      <c r="D228" s="30">
        <v>11</v>
      </c>
      <c r="E228" s="30">
        <v>7</v>
      </c>
      <c r="F228" s="40">
        <v>6</v>
      </c>
      <c r="G228" s="35">
        <v>7</v>
      </c>
      <c r="H228" s="38">
        <v>9</v>
      </c>
      <c r="I228" s="30">
        <v>5</v>
      </c>
      <c r="J228" s="40">
        <v>1</v>
      </c>
      <c r="K228" s="35">
        <v>12</v>
      </c>
      <c r="L228" s="6"/>
      <c r="M228" s="6"/>
      <c r="N228" s="6"/>
      <c r="O228" s="6"/>
      <c r="P228" s="6"/>
      <c r="Q228" s="6"/>
      <c r="R228" s="6"/>
      <c r="S228" s="6"/>
      <c r="W228" s="1">
        <v>4</v>
      </c>
      <c r="X228" s="1">
        <v>2</v>
      </c>
      <c r="Y228" s="1">
        <v>2</v>
      </c>
      <c r="Z228" s="1">
        <f>D228+F228+H228+J228</f>
        <v>27</v>
      </c>
      <c r="AA228" s="22">
        <f t="shared" si="22"/>
        <v>6.75</v>
      </c>
      <c r="AB228" s="1">
        <f>E228+G228+I228+K228</f>
        <v>31</v>
      </c>
      <c r="AC228" s="22">
        <f t="shared" si="23"/>
        <v>7.75</v>
      </c>
      <c r="AD228" s="1">
        <f t="shared" si="19"/>
        <v>-4</v>
      </c>
    </row>
    <row r="229" spans="1:30" x14ac:dyDescent="0.25">
      <c r="A229" s="1">
        <v>225</v>
      </c>
      <c r="B229" s="1">
        <v>2005</v>
      </c>
      <c r="C229" s="54" t="s">
        <v>12</v>
      </c>
      <c r="D229" s="30">
        <v>1</v>
      </c>
      <c r="E229" s="30">
        <v>0</v>
      </c>
      <c r="F229" s="40">
        <v>4</v>
      </c>
      <c r="G229" s="35">
        <v>9</v>
      </c>
      <c r="H229" s="38">
        <v>4</v>
      </c>
      <c r="I229" s="30">
        <v>3</v>
      </c>
      <c r="J229" s="40">
        <v>1</v>
      </c>
      <c r="K229" s="35">
        <v>5</v>
      </c>
      <c r="W229" s="17">
        <v>4</v>
      </c>
      <c r="X229" s="17">
        <v>2</v>
      </c>
      <c r="Y229" s="17">
        <v>2</v>
      </c>
      <c r="Z229" s="17">
        <f>D229+F229+H229+J229</f>
        <v>10</v>
      </c>
      <c r="AA229" s="19">
        <f t="shared" si="22"/>
        <v>2.5</v>
      </c>
      <c r="AB229" s="17">
        <f>E229+G229+I229+K229</f>
        <v>17</v>
      </c>
      <c r="AC229" s="19">
        <f t="shared" si="23"/>
        <v>4.25</v>
      </c>
      <c r="AD229" s="1">
        <f t="shared" si="19"/>
        <v>-7</v>
      </c>
    </row>
    <row r="230" spans="1:30" x14ac:dyDescent="0.25">
      <c r="A230" s="1">
        <v>226</v>
      </c>
      <c r="B230" s="1">
        <v>2013</v>
      </c>
      <c r="C230" s="54" t="s">
        <v>144</v>
      </c>
      <c r="D230" s="35">
        <v>2</v>
      </c>
      <c r="E230" s="35">
        <v>5</v>
      </c>
      <c r="F230" s="38">
        <v>10</v>
      </c>
      <c r="G230" s="30">
        <v>1</v>
      </c>
      <c r="H230" s="38">
        <v>8</v>
      </c>
      <c r="I230" s="30">
        <v>5</v>
      </c>
      <c r="J230" s="40">
        <v>2</v>
      </c>
      <c r="K230" s="35">
        <v>6</v>
      </c>
      <c r="L230" s="18"/>
      <c r="M230" s="18"/>
      <c r="N230" s="18"/>
      <c r="O230" s="18"/>
      <c r="P230" s="18"/>
      <c r="Q230" s="18"/>
      <c r="R230" s="18"/>
      <c r="S230" s="18"/>
      <c r="W230" s="17">
        <v>4</v>
      </c>
      <c r="X230" s="17">
        <v>2</v>
      </c>
      <c r="Y230" s="17">
        <v>2</v>
      </c>
      <c r="Z230" s="17">
        <f>D230+F230+H230+J230</f>
        <v>22</v>
      </c>
      <c r="AA230" s="17">
        <f t="shared" si="22"/>
        <v>5.5</v>
      </c>
      <c r="AB230" s="17">
        <f>E230+G230+I230+K230</f>
        <v>17</v>
      </c>
      <c r="AC230" s="19">
        <f t="shared" si="23"/>
        <v>4.25</v>
      </c>
      <c r="AD230" s="1">
        <f t="shared" si="19"/>
        <v>5</v>
      </c>
    </row>
    <row r="231" spans="1:30" x14ac:dyDescent="0.25">
      <c r="A231" s="1">
        <v>227</v>
      </c>
      <c r="B231" s="1">
        <v>2011</v>
      </c>
      <c r="C231" s="54" t="s">
        <v>144</v>
      </c>
      <c r="D231" s="35">
        <v>0</v>
      </c>
      <c r="E231" s="35">
        <v>6</v>
      </c>
      <c r="F231" s="38">
        <v>6</v>
      </c>
      <c r="G231" s="30">
        <v>2</v>
      </c>
      <c r="H231" s="38">
        <v>4</v>
      </c>
      <c r="I231" s="30">
        <v>0</v>
      </c>
      <c r="J231" s="44" t="s">
        <v>242</v>
      </c>
      <c r="K231" s="67"/>
      <c r="L231" s="35">
        <v>2</v>
      </c>
      <c r="M231" s="35">
        <v>4</v>
      </c>
      <c r="W231" s="17">
        <v>4</v>
      </c>
      <c r="X231" s="17">
        <v>2</v>
      </c>
      <c r="Y231" s="17">
        <v>2</v>
      </c>
      <c r="Z231" s="17">
        <f>D231+F231+H231+L231</f>
        <v>12</v>
      </c>
      <c r="AA231" s="17">
        <f t="shared" si="22"/>
        <v>3</v>
      </c>
      <c r="AB231" s="17">
        <f>E231+G231+I231+M231</f>
        <v>12</v>
      </c>
      <c r="AC231" s="17">
        <f t="shared" si="23"/>
        <v>3</v>
      </c>
      <c r="AD231" s="1">
        <f t="shared" si="19"/>
        <v>0</v>
      </c>
    </row>
    <row r="232" spans="1:30" x14ac:dyDescent="0.25">
      <c r="A232" s="1">
        <v>228</v>
      </c>
      <c r="B232" s="1">
        <v>1992</v>
      </c>
      <c r="C232" t="s">
        <v>350</v>
      </c>
      <c r="D232" s="30">
        <v>9</v>
      </c>
      <c r="E232" s="30">
        <v>5</v>
      </c>
      <c r="F232" s="44" t="s">
        <v>242</v>
      </c>
      <c r="G232" s="32"/>
      <c r="H232" s="40">
        <v>4</v>
      </c>
      <c r="I232" s="35">
        <v>5</v>
      </c>
      <c r="J232" s="38">
        <v>8</v>
      </c>
      <c r="K232" s="39">
        <v>5</v>
      </c>
      <c r="L232" s="35">
        <v>5</v>
      </c>
      <c r="M232" s="35">
        <v>7</v>
      </c>
      <c r="W232" s="1">
        <v>4</v>
      </c>
      <c r="X232" s="1">
        <v>2</v>
      </c>
      <c r="Y232" s="1">
        <v>2</v>
      </c>
      <c r="Z232" s="1">
        <f>D232+H232+J232+L232</f>
        <v>26</v>
      </c>
      <c r="AA232" s="22">
        <f t="shared" si="22"/>
        <v>6.5</v>
      </c>
      <c r="AB232" s="1">
        <f>E232+I232+K232+M232</f>
        <v>22</v>
      </c>
      <c r="AC232" s="22">
        <f t="shared" si="23"/>
        <v>5.5</v>
      </c>
      <c r="AD232" s="1">
        <f t="shared" si="19"/>
        <v>4</v>
      </c>
    </row>
    <row r="233" spans="1:30" x14ac:dyDescent="0.25">
      <c r="A233" s="1">
        <v>229</v>
      </c>
      <c r="B233" s="1">
        <v>2017</v>
      </c>
      <c r="C233" s="54" t="s">
        <v>18</v>
      </c>
      <c r="D233" s="30">
        <v>2</v>
      </c>
      <c r="E233" s="30">
        <v>1</v>
      </c>
      <c r="F233" s="38">
        <v>3</v>
      </c>
      <c r="G233" s="30">
        <v>0</v>
      </c>
      <c r="H233" s="40">
        <v>2</v>
      </c>
      <c r="I233" s="35">
        <v>3</v>
      </c>
      <c r="J233" s="40">
        <v>2</v>
      </c>
      <c r="K233" s="35">
        <v>5</v>
      </c>
      <c r="W233" s="17">
        <v>4</v>
      </c>
      <c r="X233" s="17">
        <v>2</v>
      </c>
      <c r="Y233" s="17">
        <v>2</v>
      </c>
      <c r="Z233" s="17">
        <f>D233+F233+H233+J233</f>
        <v>9</v>
      </c>
      <c r="AA233" s="19">
        <f t="shared" si="22"/>
        <v>2.25</v>
      </c>
      <c r="AB233" s="17">
        <f>E233+G233+I233+K233</f>
        <v>9</v>
      </c>
      <c r="AC233" s="19">
        <f t="shared" si="23"/>
        <v>2.25</v>
      </c>
      <c r="AD233" s="1">
        <f t="shared" si="19"/>
        <v>0</v>
      </c>
    </row>
    <row r="234" spans="1:30" x14ac:dyDescent="0.25">
      <c r="A234" s="1">
        <v>230</v>
      </c>
      <c r="B234" s="1">
        <v>1996</v>
      </c>
      <c r="C234" t="s">
        <v>18</v>
      </c>
      <c r="D234" s="30">
        <v>4</v>
      </c>
      <c r="E234" s="30">
        <v>3</v>
      </c>
      <c r="F234" s="38">
        <v>13</v>
      </c>
      <c r="G234" s="30">
        <v>0</v>
      </c>
      <c r="H234" s="141">
        <v>1</v>
      </c>
      <c r="I234" s="140">
        <v>11</v>
      </c>
      <c r="J234" s="141">
        <v>3</v>
      </c>
      <c r="K234" s="140">
        <v>4</v>
      </c>
      <c r="L234" s="18"/>
      <c r="M234" s="18"/>
      <c r="N234" s="18"/>
      <c r="O234" s="18"/>
      <c r="P234" s="146"/>
      <c r="Q234" s="146"/>
      <c r="R234" s="53"/>
      <c r="W234" s="1">
        <v>4</v>
      </c>
      <c r="X234" s="1">
        <v>2</v>
      </c>
      <c r="Y234" s="1">
        <v>2</v>
      </c>
      <c r="Z234" s="1">
        <f>D234+F234+H234+J234</f>
        <v>21</v>
      </c>
      <c r="AA234" s="22">
        <f t="shared" si="22"/>
        <v>5.25</v>
      </c>
      <c r="AB234" s="1">
        <f>E234+G234+I234+K234</f>
        <v>18</v>
      </c>
      <c r="AC234" s="22">
        <f t="shared" si="23"/>
        <v>4.5</v>
      </c>
      <c r="AD234" s="1">
        <f t="shared" si="19"/>
        <v>3</v>
      </c>
    </row>
    <row r="235" spans="1:30" x14ac:dyDescent="0.25">
      <c r="A235" s="1">
        <v>231</v>
      </c>
      <c r="B235" s="1">
        <v>2016</v>
      </c>
      <c r="C235" s="54" t="s">
        <v>128</v>
      </c>
      <c r="D235" s="35">
        <v>3</v>
      </c>
      <c r="E235" s="35">
        <v>6</v>
      </c>
      <c r="F235" s="38">
        <v>4</v>
      </c>
      <c r="G235" s="30">
        <v>6</v>
      </c>
      <c r="H235" s="38">
        <v>9</v>
      </c>
      <c r="I235" s="30">
        <v>2</v>
      </c>
      <c r="J235" s="40">
        <v>3</v>
      </c>
      <c r="K235" s="35">
        <v>4</v>
      </c>
      <c r="W235" s="1">
        <v>4</v>
      </c>
      <c r="X235" s="1">
        <v>2</v>
      </c>
      <c r="Y235" s="1">
        <v>2</v>
      </c>
      <c r="Z235" s="1">
        <f>D235+F235+H235+J235</f>
        <v>19</v>
      </c>
      <c r="AA235" s="22">
        <f t="shared" si="22"/>
        <v>4.75</v>
      </c>
      <c r="AB235" s="1">
        <f>E235+G235+I235+K235</f>
        <v>18</v>
      </c>
      <c r="AC235" s="1">
        <f t="shared" si="23"/>
        <v>4.5</v>
      </c>
      <c r="AD235" s="1">
        <f t="shared" si="19"/>
        <v>1</v>
      </c>
    </row>
    <row r="236" spans="1:30" x14ac:dyDescent="0.25">
      <c r="A236" s="1">
        <v>232</v>
      </c>
      <c r="B236" s="1">
        <v>2005</v>
      </c>
      <c r="C236" s="54" t="s">
        <v>1</v>
      </c>
      <c r="D236" s="35">
        <v>0</v>
      </c>
      <c r="E236" s="35">
        <v>2</v>
      </c>
      <c r="F236" s="38">
        <v>3</v>
      </c>
      <c r="G236" s="30">
        <v>2</v>
      </c>
      <c r="H236" s="38">
        <v>4</v>
      </c>
      <c r="I236" s="30">
        <v>3</v>
      </c>
      <c r="J236" s="40">
        <v>2</v>
      </c>
      <c r="K236" s="35">
        <v>3</v>
      </c>
      <c r="W236" s="17">
        <v>4</v>
      </c>
      <c r="X236" s="17">
        <v>2</v>
      </c>
      <c r="Y236" s="17">
        <v>2</v>
      </c>
      <c r="Z236" s="17">
        <f>D236+F236+H236+J236</f>
        <v>9</v>
      </c>
      <c r="AA236" s="19">
        <f t="shared" si="22"/>
        <v>2.25</v>
      </c>
      <c r="AB236" s="17">
        <f>E236+G236+I236+K236</f>
        <v>10</v>
      </c>
      <c r="AC236" s="19">
        <f t="shared" si="23"/>
        <v>2.5</v>
      </c>
      <c r="AD236" s="1">
        <f t="shared" si="19"/>
        <v>-1</v>
      </c>
    </row>
    <row r="237" spans="1:30" x14ac:dyDescent="0.25">
      <c r="A237" s="1">
        <v>233</v>
      </c>
      <c r="B237" s="1">
        <v>2025</v>
      </c>
      <c r="C237" s="194" t="s">
        <v>45</v>
      </c>
      <c r="D237" s="30">
        <v>5</v>
      </c>
      <c r="E237" s="30">
        <v>2</v>
      </c>
      <c r="F237" s="44" t="s">
        <v>242</v>
      </c>
      <c r="G237" s="32"/>
      <c r="H237" s="40">
        <v>0</v>
      </c>
      <c r="I237" s="35">
        <v>3</v>
      </c>
      <c r="J237" s="38">
        <v>7</v>
      </c>
      <c r="K237" s="30">
        <v>6</v>
      </c>
      <c r="L237" s="40">
        <v>12</v>
      </c>
      <c r="M237" s="35">
        <v>13</v>
      </c>
      <c r="N237" s="6"/>
      <c r="O237" s="6"/>
      <c r="P237" s="6"/>
      <c r="Q237" s="6"/>
      <c r="R237" s="6"/>
      <c r="S237" s="6"/>
      <c r="T237" s="6"/>
      <c r="U237" s="6"/>
      <c r="W237" s="5">
        <v>4</v>
      </c>
      <c r="X237" s="5">
        <v>2</v>
      </c>
      <c r="Y237" s="5">
        <v>2</v>
      </c>
      <c r="Z237" s="5">
        <f>D237+H237+J237+L237</f>
        <v>24</v>
      </c>
      <c r="AA237" s="196">
        <f t="shared" si="22"/>
        <v>6</v>
      </c>
      <c r="AB237" s="5">
        <f>E237+I237+K237+M237</f>
        <v>24</v>
      </c>
      <c r="AC237" s="5">
        <f t="shared" si="23"/>
        <v>6</v>
      </c>
      <c r="AD237" s="5">
        <f t="shared" si="19"/>
        <v>0</v>
      </c>
    </row>
    <row r="238" spans="1:30" x14ac:dyDescent="0.25">
      <c r="A238" s="1">
        <v>234</v>
      </c>
      <c r="B238" s="1">
        <v>2025</v>
      </c>
      <c r="C238" s="194" t="s">
        <v>42</v>
      </c>
      <c r="D238" s="35">
        <v>2</v>
      </c>
      <c r="E238" s="35">
        <v>4</v>
      </c>
      <c r="F238" s="38">
        <v>2</v>
      </c>
      <c r="G238" s="30">
        <v>1</v>
      </c>
      <c r="H238" s="38">
        <v>6</v>
      </c>
      <c r="I238" s="30">
        <v>3</v>
      </c>
      <c r="J238" s="44" t="s">
        <v>242</v>
      </c>
      <c r="K238" s="32"/>
      <c r="L238" s="40">
        <v>0</v>
      </c>
      <c r="M238" s="35">
        <v>4</v>
      </c>
      <c r="N238" s="6"/>
      <c r="O238" s="6"/>
      <c r="P238" s="6"/>
      <c r="Q238" s="6"/>
      <c r="R238" s="6"/>
      <c r="S238" s="6"/>
      <c r="T238" s="6"/>
      <c r="U238" s="6"/>
      <c r="W238" s="5">
        <v>4</v>
      </c>
      <c r="X238" s="5">
        <v>2</v>
      </c>
      <c r="Y238" s="5">
        <v>2</v>
      </c>
      <c r="Z238" s="5">
        <f>D238+F238+H238+L238</f>
        <v>10</v>
      </c>
      <c r="AA238" s="196">
        <f t="shared" si="22"/>
        <v>2.5</v>
      </c>
      <c r="AB238" s="5">
        <f>E238+G238+I238+M238</f>
        <v>12</v>
      </c>
      <c r="AC238" s="5">
        <f t="shared" si="23"/>
        <v>3</v>
      </c>
      <c r="AD238" s="5">
        <f t="shared" si="19"/>
        <v>-2</v>
      </c>
    </row>
    <row r="239" spans="1:30" x14ac:dyDescent="0.25">
      <c r="A239" s="1">
        <v>235</v>
      </c>
      <c r="B239" s="1">
        <v>2025</v>
      </c>
      <c r="C239" s="194" t="s">
        <v>24</v>
      </c>
      <c r="D239" s="30">
        <v>4</v>
      </c>
      <c r="E239" s="30">
        <v>2</v>
      </c>
      <c r="F239" s="40">
        <v>6</v>
      </c>
      <c r="G239" s="35">
        <v>13</v>
      </c>
      <c r="H239" s="38">
        <v>10</v>
      </c>
      <c r="I239" s="30">
        <v>6</v>
      </c>
      <c r="J239" s="40">
        <v>2</v>
      </c>
      <c r="K239" s="35">
        <v>8</v>
      </c>
      <c r="L239" s="6"/>
      <c r="M239" s="6"/>
      <c r="N239" s="6"/>
      <c r="O239" s="6"/>
      <c r="P239" s="6"/>
      <c r="Q239" s="6"/>
      <c r="R239" s="6"/>
      <c r="S239" s="6"/>
      <c r="T239" s="6"/>
      <c r="U239" s="6"/>
      <c r="W239" s="5">
        <v>4</v>
      </c>
      <c r="X239" s="5">
        <v>2</v>
      </c>
      <c r="Y239" s="5">
        <v>2</v>
      </c>
      <c r="Z239" s="5">
        <f>D239+F239+H239+J239</f>
        <v>22</v>
      </c>
      <c r="AA239" s="196">
        <f t="shared" si="22"/>
        <v>5.5</v>
      </c>
      <c r="AB239" s="5">
        <f>E239+G239+I239+K239</f>
        <v>29</v>
      </c>
      <c r="AC239" s="196">
        <f t="shared" si="23"/>
        <v>7.25</v>
      </c>
      <c r="AD239" s="5">
        <f t="shared" si="19"/>
        <v>-7</v>
      </c>
    </row>
    <row r="240" spans="1:30" x14ac:dyDescent="0.25">
      <c r="A240" s="1">
        <v>236</v>
      </c>
      <c r="B240" s="1">
        <v>2025</v>
      </c>
      <c r="C240" s="194" t="s">
        <v>48</v>
      </c>
      <c r="D240" s="35">
        <v>0</v>
      </c>
      <c r="E240" s="35">
        <v>10</v>
      </c>
      <c r="F240" s="38">
        <v>4</v>
      </c>
      <c r="G240" s="30">
        <v>9</v>
      </c>
      <c r="H240" s="38">
        <v>10</v>
      </c>
      <c r="I240" s="30">
        <v>9</v>
      </c>
      <c r="J240" s="40">
        <v>1</v>
      </c>
      <c r="K240" s="35">
        <v>4</v>
      </c>
      <c r="L240" s="6"/>
      <c r="M240" s="6"/>
      <c r="N240" s="6"/>
      <c r="O240" s="6"/>
      <c r="P240" s="6"/>
      <c r="Q240" s="6"/>
      <c r="R240" s="6"/>
      <c r="S240" s="6"/>
      <c r="T240" s="6"/>
      <c r="U240" s="6"/>
      <c r="W240" s="5">
        <v>4</v>
      </c>
      <c r="X240" s="5">
        <v>2</v>
      </c>
      <c r="Y240" s="5">
        <v>2</v>
      </c>
      <c r="Z240" s="5">
        <f>D240+F240+H240+J240</f>
        <v>15</v>
      </c>
      <c r="AA240" s="196">
        <f t="shared" si="22"/>
        <v>3.75</v>
      </c>
      <c r="AB240" s="5">
        <f>E240+G240+I240+K240</f>
        <v>32</v>
      </c>
      <c r="AC240" s="5">
        <f t="shared" si="23"/>
        <v>8</v>
      </c>
      <c r="AD240" s="5">
        <f t="shared" si="19"/>
        <v>-17</v>
      </c>
    </row>
    <row r="241" spans="1:30" x14ac:dyDescent="0.25">
      <c r="A241" s="1">
        <v>237</v>
      </c>
      <c r="B241" s="1">
        <v>2025</v>
      </c>
      <c r="C241" s="194" t="s">
        <v>19</v>
      </c>
      <c r="D241" s="30">
        <v>10</v>
      </c>
      <c r="E241" s="30">
        <v>0</v>
      </c>
      <c r="F241" s="38">
        <v>15</v>
      </c>
      <c r="G241" s="30">
        <v>7</v>
      </c>
      <c r="H241" s="40">
        <v>3</v>
      </c>
      <c r="I241" s="35">
        <v>4</v>
      </c>
      <c r="J241" s="40">
        <v>6</v>
      </c>
      <c r="K241" s="35">
        <v>7</v>
      </c>
      <c r="L241" s="6"/>
      <c r="M241" s="6"/>
      <c r="N241" s="6"/>
      <c r="O241" s="6"/>
      <c r="P241" s="6"/>
      <c r="Q241" s="6"/>
      <c r="R241" s="6"/>
      <c r="S241" s="6"/>
      <c r="T241" s="6"/>
      <c r="U241" s="6"/>
      <c r="W241" s="5">
        <v>4</v>
      </c>
      <c r="X241" s="5">
        <v>2</v>
      </c>
      <c r="Y241" s="5">
        <v>2</v>
      </c>
      <c r="Z241" s="5">
        <f>D241+F241+H241+J241</f>
        <v>34</v>
      </c>
      <c r="AA241" s="196">
        <f t="shared" si="22"/>
        <v>8.5</v>
      </c>
      <c r="AB241" s="5">
        <f>E241+G241+I241+K241</f>
        <v>18</v>
      </c>
      <c r="AC241" s="5">
        <f t="shared" si="23"/>
        <v>4.5</v>
      </c>
      <c r="AD241" s="5">
        <f t="shared" si="19"/>
        <v>16</v>
      </c>
    </row>
    <row r="242" spans="1:30" x14ac:dyDescent="0.25">
      <c r="A242" s="1">
        <v>238</v>
      </c>
      <c r="B242" s="1">
        <v>1983</v>
      </c>
      <c r="C242" s="66" t="s">
        <v>407</v>
      </c>
      <c r="D242" s="30">
        <v>5</v>
      </c>
      <c r="E242" s="30">
        <v>4</v>
      </c>
      <c r="F242" s="255"/>
      <c r="H242" s="40">
        <v>1</v>
      </c>
      <c r="I242" s="35">
        <v>9</v>
      </c>
      <c r="J242" s="38">
        <v>3</v>
      </c>
      <c r="K242" s="30">
        <v>1</v>
      </c>
      <c r="L242" s="40">
        <v>4</v>
      </c>
      <c r="M242" s="35">
        <v>5</v>
      </c>
      <c r="W242" s="1">
        <v>4</v>
      </c>
      <c r="X242" s="17">
        <v>2</v>
      </c>
      <c r="Y242" s="17">
        <v>2</v>
      </c>
      <c r="Z242" s="17">
        <f>D242+H242+J242+L242</f>
        <v>13</v>
      </c>
      <c r="AA242" s="22">
        <f t="shared" si="22"/>
        <v>3.25</v>
      </c>
      <c r="AB242" s="17">
        <f>E242+I242+K242+M242</f>
        <v>19</v>
      </c>
      <c r="AC242" s="22">
        <f t="shared" si="23"/>
        <v>4.75</v>
      </c>
      <c r="AD242" s="1">
        <f t="shared" si="19"/>
        <v>-6</v>
      </c>
    </row>
    <row r="243" spans="1:30" x14ac:dyDescent="0.25">
      <c r="A243" s="1">
        <v>239</v>
      </c>
      <c r="B243" s="1">
        <v>1983</v>
      </c>
      <c r="C243" s="66" t="s">
        <v>12</v>
      </c>
      <c r="D243" s="35">
        <v>2</v>
      </c>
      <c r="E243" s="35">
        <v>7</v>
      </c>
      <c r="F243" s="38">
        <v>3</v>
      </c>
      <c r="G243" s="30">
        <v>0</v>
      </c>
      <c r="H243" s="38">
        <v>11</v>
      </c>
      <c r="I243" s="30">
        <v>5</v>
      </c>
      <c r="J243" s="40">
        <v>3</v>
      </c>
      <c r="K243" s="35">
        <v>10</v>
      </c>
      <c r="W243" s="1">
        <v>4</v>
      </c>
      <c r="X243" s="1">
        <v>2</v>
      </c>
      <c r="Y243" s="1">
        <v>2</v>
      </c>
      <c r="Z243" s="17">
        <f>D243+F243+H243+J243</f>
        <v>19</v>
      </c>
      <c r="AA243" s="22">
        <f t="shared" si="22"/>
        <v>4.75</v>
      </c>
      <c r="AB243" s="17">
        <f>E243+G243+I243+K243</f>
        <v>22</v>
      </c>
      <c r="AC243" s="1">
        <f t="shared" si="23"/>
        <v>5.5</v>
      </c>
      <c r="AD243" s="1">
        <f t="shared" si="19"/>
        <v>-3</v>
      </c>
    </row>
    <row r="244" spans="1:30" x14ac:dyDescent="0.25">
      <c r="A244" s="1">
        <v>240</v>
      </c>
      <c r="B244" s="1">
        <v>1983</v>
      </c>
      <c r="C244" s="66" t="s">
        <v>103</v>
      </c>
      <c r="D244" s="30">
        <v>5</v>
      </c>
      <c r="E244" s="30">
        <v>4</v>
      </c>
      <c r="F244" s="40">
        <v>1</v>
      </c>
      <c r="G244" s="35">
        <v>2</v>
      </c>
      <c r="H244" s="38">
        <v>9</v>
      </c>
      <c r="I244" s="30">
        <v>1</v>
      </c>
      <c r="J244" s="40">
        <v>1</v>
      </c>
      <c r="K244" s="35">
        <v>3</v>
      </c>
      <c r="W244" s="1">
        <v>4</v>
      </c>
      <c r="X244" s="1">
        <v>2</v>
      </c>
      <c r="Y244" s="1">
        <v>2</v>
      </c>
      <c r="Z244" s="17">
        <f>D244+F244+H244+J244</f>
        <v>16</v>
      </c>
      <c r="AA244" s="1">
        <f t="shared" si="22"/>
        <v>4</v>
      </c>
      <c r="AB244" s="17">
        <f>E244+G244+I244+K244</f>
        <v>10</v>
      </c>
      <c r="AC244" s="1">
        <f t="shared" si="23"/>
        <v>2.5</v>
      </c>
      <c r="AD244" s="1">
        <f t="shared" si="19"/>
        <v>6</v>
      </c>
    </row>
    <row r="245" spans="1:30" x14ac:dyDescent="0.25">
      <c r="A245" s="1">
        <v>241</v>
      </c>
      <c r="B245" s="1">
        <v>1982</v>
      </c>
      <c r="C245" s="54" t="s">
        <v>421</v>
      </c>
      <c r="D245" s="31"/>
      <c r="E245" s="31"/>
      <c r="F245" s="38">
        <v>5</v>
      </c>
      <c r="G245" s="30">
        <v>4</v>
      </c>
      <c r="H245" s="255"/>
      <c r="L245" s="35">
        <v>2</v>
      </c>
      <c r="M245" s="35">
        <v>3</v>
      </c>
      <c r="N245" s="38">
        <v>13</v>
      </c>
      <c r="O245" s="30">
        <v>12</v>
      </c>
      <c r="P245" s="40">
        <v>0</v>
      </c>
      <c r="Q245" s="35">
        <v>20</v>
      </c>
      <c r="V245"/>
      <c r="W245" s="1">
        <v>4</v>
      </c>
      <c r="X245" s="1">
        <v>2</v>
      </c>
      <c r="Y245" s="1">
        <v>2</v>
      </c>
      <c r="Z245" s="1">
        <f>F245+L245+N245+P245</f>
        <v>20</v>
      </c>
      <c r="AA245" s="1">
        <f t="shared" si="22"/>
        <v>5</v>
      </c>
      <c r="AB245" s="1">
        <f>G245+M245+O245+Q245</f>
        <v>39</v>
      </c>
      <c r="AC245" s="22">
        <f t="shared" si="23"/>
        <v>9.75</v>
      </c>
      <c r="AD245" s="1">
        <f t="shared" si="19"/>
        <v>-19</v>
      </c>
    </row>
    <row r="246" spans="1:30" x14ac:dyDescent="0.25">
      <c r="A246" s="1">
        <v>242</v>
      </c>
      <c r="B246" s="1">
        <v>1982</v>
      </c>
      <c r="C246" s="54" t="s">
        <v>434</v>
      </c>
      <c r="D246" s="30">
        <v>1</v>
      </c>
      <c r="E246" s="30">
        <v>0</v>
      </c>
      <c r="F246" s="190"/>
      <c r="G246" s="31"/>
      <c r="H246" s="255"/>
      <c r="L246" s="30">
        <v>3</v>
      </c>
      <c r="M246" s="30">
        <v>2</v>
      </c>
      <c r="N246" s="40">
        <v>0</v>
      </c>
      <c r="O246" s="35">
        <v>7</v>
      </c>
      <c r="P246" s="40">
        <v>0</v>
      </c>
      <c r="Q246" s="35">
        <v>9</v>
      </c>
      <c r="V246"/>
      <c r="W246" s="1">
        <v>4</v>
      </c>
      <c r="X246" s="1">
        <v>2</v>
      </c>
      <c r="Y246" s="1">
        <v>2</v>
      </c>
      <c r="Z246" s="1">
        <f>D246+L246+N246+P246</f>
        <v>4</v>
      </c>
      <c r="AA246" s="1">
        <f t="shared" si="22"/>
        <v>1</v>
      </c>
      <c r="AB246" s="1">
        <f>E246+M246+O246+Q246</f>
        <v>18</v>
      </c>
      <c r="AC246" s="1">
        <f t="shared" si="23"/>
        <v>4.5</v>
      </c>
      <c r="AD246" s="1">
        <f t="shared" si="19"/>
        <v>-14</v>
      </c>
    </row>
    <row r="247" spans="1:30" x14ac:dyDescent="0.25">
      <c r="A247" s="1">
        <v>243</v>
      </c>
      <c r="B247" s="1">
        <v>1982</v>
      </c>
      <c r="C247" s="54" t="s">
        <v>432</v>
      </c>
      <c r="D247" s="30">
        <v>10</v>
      </c>
      <c r="E247" s="30">
        <v>0</v>
      </c>
      <c r="F247" s="38">
        <v>3</v>
      </c>
      <c r="G247" s="30">
        <v>1</v>
      </c>
      <c r="H247" s="255"/>
      <c r="J247" s="35">
        <v>5</v>
      </c>
      <c r="K247" s="35">
        <v>7</v>
      </c>
      <c r="L247" s="40">
        <v>2</v>
      </c>
      <c r="M247" s="35">
        <v>7</v>
      </c>
      <c r="V247"/>
      <c r="W247" s="1">
        <v>4</v>
      </c>
      <c r="X247" s="1">
        <v>2</v>
      </c>
      <c r="Y247" s="1">
        <v>2</v>
      </c>
      <c r="Z247" s="1">
        <f>D247+F247+J247+L247</f>
        <v>20</v>
      </c>
      <c r="AA247" s="1">
        <f t="shared" si="22"/>
        <v>5</v>
      </c>
      <c r="AB247" s="1">
        <f>E247+G247+K247+M247</f>
        <v>15</v>
      </c>
      <c r="AC247" s="22">
        <f t="shared" si="23"/>
        <v>3.75</v>
      </c>
      <c r="AD247" s="1">
        <f t="shared" si="19"/>
        <v>5</v>
      </c>
    </row>
    <row r="248" spans="1:30" x14ac:dyDescent="0.25">
      <c r="A248" s="1">
        <v>244</v>
      </c>
      <c r="B248" s="1">
        <v>1982</v>
      </c>
      <c r="C248" s="54" t="s">
        <v>423</v>
      </c>
      <c r="D248" s="30">
        <v>4</v>
      </c>
      <c r="E248" s="30">
        <v>0</v>
      </c>
      <c r="F248" s="40">
        <v>1</v>
      </c>
      <c r="G248" s="35">
        <v>3</v>
      </c>
      <c r="H248" s="38">
        <v>5</v>
      </c>
      <c r="I248" s="30">
        <v>1</v>
      </c>
      <c r="L248" s="35">
        <v>8</v>
      </c>
      <c r="M248" s="35">
        <v>9</v>
      </c>
      <c r="V248"/>
      <c r="W248" s="1">
        <v>4</v>
      </c>
      <c r="X248" s="1">
        <v>2</v>
      </c>
      <c r="Y248" s="1">
        <v>2</v>
      </c>
      <c r="Z248" s="1">
        <f>D248+F248+H248+L248</f>
        <v>18</v>
      </c>
      <c r="AA248" s="1">
        <f t="shared" si="22"/>
        <v>4.5</v>
      </c>
      <c r="AB248" s="1">
        <f>E248+G248+I248+M248</f>
        <v>13</v>
      </c>
      <c r="AC248" s="22">
        <f t="shared" si="23"/>
        <v>3.25</v>
      </c>
      <c r="AD248" s="1">
        <f t="shared" si="19"/>
        <v>5</v>
      </c>
    </row>
    <row r="249" spans="1:30" x14ac:dyDescent="0.25">
      <c r="A249" s="1">
        <v>245</v>
      </c>
      <c r="B249" s="1">
        <v>1980</v>
      </c>
      <c r="C249" s="43" t="s">
        <v>401</v>
      </c>
      <c r="D249" s="30">
        <v>8</v>
      </c>
      <c r="E249" s="30">
        <v>0</v>
      </c>
      <c r="F249" s="40">
        <v>2</v>
      </c>
      <c r="G249" s="35">
        <v>6</v>
      </c>
      <c r="H249" s="44" t="s">
        <v>243</v>
      </c>
      <c r="I249" s="289"/>
      <c r="J249" s="38">
        <v>4</v>
      </c>
      <c r="K249" s="30">
        <v>3</v>
      </c>
      <c r="L249" s="40">
        <v>0</v>
      </c>
      <c r="M249" s="35">
        <v>1</v>
      </c>
      <c r="N249" s="53"/>
      <c r="O249" s="53"/>
      <c r="P249" s="53"/>
      <c r="Q249" s="53"/>
      <c r="R249" s="53"/>
      <c r="S249" s="53"/>
      <c r="T249" s="53"/>
      <c r="W249" s="1">
        <v>4</v>
      </c>
      <c r="X249" s="1">
        <v>2</v>
      </c>
      <c r="Y249" s="1">
        <v>2</v>
      </c>
      <c r="Z249" s="1">
        <f>D249+F249+J249+L249</f>
        <v>14</v>
      </c>
      <c r="AA249" s="22">
        <f t="shared" si="22"/>
        <v>3.5</v>
      </c>
      <c r="AB249" s="1">
        <f>E249+G249+K249+M249</f>
        <v>10</v>
      </c>
      <c r="AC249" s="22">
        <f t="shared" si="23"/>
        <v>2.5</v>
      </c>
      <c r="AD249" s="1">
        <f t="shared" si="19"/>
        <v>4</v>
      </c>
    </row>
    <row r="250" spans="1:30" x14ac:dyDescent="0.25">
      <c r="A250" s="1">
        <v>246</v>
      </c>
      <c r="B250" s="1">
        <v>1980</v>
      </c>
      <c r="C250" s="43" t="s">
        <v>404</v>
      </c>
      <c r="D250" s="35">
        <v>1</v>
      </c>
      <c r="E250" s="35">
        <v>3</v>
      </c>
      <c r="F250" s="38">
        <v>1</v>
      </c>
      <c r="G250" s="30">
        <v>0</v>
      </c>
      <c r="H250" s="38">
        <v>13</v>
      </c>
      <c r="I250" s="30">
        <v>1</v>
      </c>
      <c r="J250" s="40">
        <v>1</v>
      </c>
      <c r="K250" s="35">
        <v>3</v>
      </c>
      <c r="L250" s="53"/>
      <c r="M250" s="53"/>
      <c r="N250" s="53"/>
      <c r="O250" s="53"/>
      <c r="P250" s="53"/>
      <c r="Q250" s="53"/>
      <c r="R250" s="53"/>
      <c r="S250" s="53"/>
      <c r="T250" s="53"/>
      <c r="W250" s="1">
        <v>4</v>
      </c>
      <c r="X250" s="1">
        <v>2</v>
      </c>
      <c r="Y250" s="1">
        <v>2</v>
      </c>
      <c r="Z250" s="1">
        <f>D250+F250+H250+J250</f>
        <v>16</v>
      </c>
      <c r="AA250" s="22">
        <f t="shared" si="22"/>
        <v>4</v>
      </c>
      <c r="AB250" s="1">
        <f>E250+G250+I250+K250</f>
        <v>7</v>
      </c>
      <c r="AC250" s="22">
        <f t="shared" si="23"/>
        <v>1.75</v>
      </c>
      <c r="AD250" s="1">
        <f t="shared" si="19"/>
        <v>9</v>
      </c>
    </row>
    <row r="251" spans="1:30" x14ac:dyDescent="0.25">
      <c r="A251" s="1">
        <v>247</v>
      </c>
      <c r="B251" s="1">
        <v>1980</v>
      </c>
      <c r="C251" s="43" t="s">
        <v>76</v>
      </c>
      <c r="D251" s="30">
        <v>9</v>
      </c>
      <c r="E251" s="30">
        <v>0</v>
      </c>
      <c r="F251" s="40">
        <v>0</v>
      </c>
      <c r="G251" s="35">
        <v>3</v>
      </c>
      <c r="H251" s="38">
        <v>4</v>
      </c>
      <c r="I251" s="30">
        <v>3</v>
      </c>
      <c r="J251" s="40">
        <v>3</v>
      </c>
      <c r="K251" s="35">
        <v>4</v>
      </c>
      <c r="L251" s="53"/>
      <c r="M251" s="53"/>
      <c r="N251" s="53"/>
      <c r="O251" s="53"/>
      <c r="P251" s="53"/>
      <c r="Q251" s="53"/>
      <c r="R251" s="53"/>
      <c r="S251" s="53"/>
      <c r="T251" s="53"/>
      <c r="W251" s="1">
        <v>4</v>
      </c>
      <c r="X251" s="1">
        <v>2</v>
      </c>
      <c r="Y251" s="1">
        <v>2</v>
      </c>
      <c r="Z251" s="1">
        <f>D251+F251+H251+J251</f>
        <v>16</v>
      </c>
      <c r="AA251" s="22">
        <f t="shared" si="22"/>
        <v>4</v>
      </c>
      <c r="AB251" s="1">
        <f>E251+G251+I251+K251</f>
        <v>10</v>
      </c>
      <c r="AC251" s="22">
        <f t="shared" si="23"/>
        <v>2.5</v>
      </c>
      <c r="AD251" s="1">
        <f t="shared" si="19"/>
        <v>6</v>
      </c>
    </row>
    <row r="252" spans="1:30" x14ac:dyDescent="0.25">
      <c r="A252" s="1">
        <v>248</v>
      </c>
      <c r="B252" s="1">
        <v>2026</v>
      </c>
      <c r="C252" s="297" t="s">
        <v>535</v>
      </c>
      <c r="D252" s="298">
        <v>1</v>
      </c>
      <c r="E252" s="298">
        <v>5</v>
      </c>
      <c r="F252" s="44" t="s">
        <v>243</v>
      </c>
      <c r="G252" s="36"/>
      <c r="H252" s="295">
        <v>10</v>
      </c>
      <c r="I252" s="299">
        <v>3</v>
      </c>
      <c r="J252" s="295">
        <v>13</v>
      </c>
      <c r="K252" s="299">
        <v>7</v>
      </c>
      <c r="L252" s="296">
        <v>6</v>
      </c>
      <c r="M252" s="298">
        <v>7</v>
      </c>
      <c r="N252" s="34"/>
      <c r="O252" s="34"/>
      <c r="P252" s="34"/>
      <c r="Q252" s="34"/>
      <c r="R252" s="34"/>
      <c r="S252" s="34"/>
      <c r="T252" s="34"/>
      <c r="U252" s="34"/>
      <c r="V252" s="34"/>
      <c r="W252" s="1">
        <v>4</v>
      </c>
      <c r="X252" s="5">
        <v>2</v>
      </c>
      <c r="Y252" s="5">
        <v>2</v>
      </c>
      <c r="Z252" s="5">
        <f>D252+H252+J252+L252</f>
        <v>30</v>
      </c>
      <c r="AA252" s="196">
        <f>Z252/4</f>
        <v>7.5</v>
      </c>
      <c r="AB252" s="5">
        <f>E252+I252+K252+M252</f>
        <v>22</v>
      </c>
      <c r="AC252" s="196">
        <f>AB252/4</f>
        <v>5.5</v>
      </c>
      <c r="AD252" s="5">
        <f t="shared" si="19"/>
        <v>8</v>
      </c>
    </row>
    <row r="253" spans="1:30" x14ac:dyDescent="0.25">
      <c r="A253" s="1">
        <v>249</v>
      </c>
      <c r="B253" s="1">
        <v>2026</v>
      </c>
      <c r="C253" s="297" t="s">
        <v>42</v>
      </c>
      <c r="D253" s="299">
        <v>7</v>
      </c>
      <c r="E253" s="299">
        <v>5</v>
      </c>
      <c r="F253" s="295">
        <v>5</v>
      </c>
      <c r="G253" s="299">
        <v>4</v>
      </c>
      <c r="H253" s="296">
        <v>3</v>
      </c>
      <c r="I253" s="298">
        <v>14</v>
      </c>
      <c r="J253" s="296">
        <v>1</v>
      </c>
      <c r="K253" s="298">
        <v>2</v>
      </c>
      <c r="L253" s="34"/>
      <c r="M253" s="34"/>
      <c r="N253" s="34"/>
      <c r="O253" s="34"/>
      <c r="P253" s="34"/>
      <c r="Q253" s="34"/>
      <c r="R253" s="34"/>
      <c r="S253" s="34"/>
      <c r="T253" s="34"/>
      <c r="U253" s="34"/>
      <c r="V253" s="34"/>
      <c r="W253" s="1">
        <v>4</v>
      </c>
      <c r="X253" s="5">
        <v>2</v>
      </c>
      <c r="Y253" s="5">
        <v>2</v>
      </c>
      <c r="Z253" s="5">
        <f>D253+F253+H253+J253</f>
        <v>16</v>
      </c>
      <c r="AA253" s="196">
        <f>Z253/4</f>
        <v>4</v>
      </c>
      <c r="AB253" s="5">
        <f>E253+G253+I253+K253</f>
        <v>25</v>
      </c>
      <c r="AC253" s="196">
        <f>AB253/4</f>
        <v>6.25</v>
      </c>
      <c r="AD253" s="5">
        <f t="shared" si="19"/>
        <v>-9</v>
      </c>
    </row>
    <row r="254" spans="1:30" x14ac:dyDescent="0.25">
      <c r="A254" s="1">
        <v>250</v>
      </c>
      <c r="B254" s="1">
        <v>2026</v>
      </c>
      <c r="C254" s="297" t="s">
        <v>248</v>
      </c>
      <c r="D254" s="299">
        <v>4</v>
      </c>
      <c r="E254" s="299">
        <v>3</v>
      </c>
      <c r="F254" s="296">
        <v>4</v>
      </c>
      <c r="G254" s="298">
        <v>5</v>
      </c>
      <c r="H254" s="295">
        <v>5</v>
      </c>
      <c r="I254" s="299">
        <v>1</v>
      </c>
      <c r="J254" s="296">
        <v>5</v>
      </c>
      <c r="K254" s="298">
        <v>9</v>
      </c>
      <c r="L254" s="34"/>
      <c r="M254" s="34"/>
      <c r="N254" s="34"/>
      <c r="O254" s="34"/>
      <c r="P254" s="34"/>
      <c r="Q254" s="34"/>
      <c r="R254" s="34"/>
      <c r="S254" s="34"/>
      <c r="T254" s="34"/>
      <c r="U254" s="34"/>
      <c r="V254" s="34"/>
      <c r="W254" s="1">
        <v>4</v>
      </c>
      <c r="X254" s="5">
        <v>2</v>
      </c>
      <c r="Y254" s="5">
        <v>2</v>
      </c>
      <c r="Z254" s="5">
        <f>D254+F254+H254+J254</f>
        <v>18</v>
      </c>
      <c r="AA254" s="196">
        <f>Z254/4</f>
        <v>4.5</v>
      </c>
      <c r="AB254" s="5">
        <f>E254+G254+I254+K254</f>
        <v>18</v>
      </c>
      <c r="AC254" s="196">
        <f>AB254/4</f>
        <v>4.5</v>
      </c>
      <c r="AD254" s="5">
        <f t="shared" si="19"/>
        <v>0</v>
      </c>
    </row>
    <row r="255" spans="1:30" x14ac:dyDescent="0.25">
      <c r="A255" s="1">
        <v>251</v>
      </c>
      <c r="B255" s="1">
        <v>2004</v>
      </c>
      <c r="C255" s="66" t="s">
        <v>59</v>
      </c>
      <c r="D255" s="35">
        <v>0</v>
      </c>
      <c r="E255" s="35">
        <v>5</v>
      </c>
      <c r="F255" s="38">
        <v>4</v>
      </c>
      <c r="G255" s="30">
        <v>3</v>
      </c>
      <c r="H255" s="40">
        <v>1</v>
      </c>
      <c r="I255" s="35">
        <v>2</v>
      </c>
      <c r="L255" s="31"/>
      <c r="M255" s="31"/>
      <c r="N255" s="31"/>
      <c r="O255" s="31"/>
      <c r="P255" s="31"/>
      <c r="W255" s="17">
        <v>3</v>
      </c>
      <c r="X255" s="17">
        <v>1</v>
      </c>
      <c r="Y255" s="17">
        <v>2</v>
      </c>
      <c r="Z255" s="17">
        <f>D255+F255+H255</f>
        <v>5</v>
      </c>
      <c r="AA255" s="19">
        <f t="shared" ref="AA255:AA266" si="24">Z255/W255</f>
        <v>1.6666666666666667</v>
      </c>
      <c r="AB255" s="17">
        <f>E255+G255+I255</f>
        <v>10</v>
      </c>
      <c r="AC255" s="19">
        <f t="shared" ref="AC255:AC266" si="25">AB255/W255</f>
        <v>3.3333333333333335</v>
      </c>
      <c r="AD255" s="1">
        <f t="shared" si="19"/>
        <v>-5</v>
      </c>
    </row>
    <row r="256" spans="1:30" x14ac:dyDescent="0.25">
      <c r="A256" s="1">
        <v>252</v>
      </c>
      <c r="B256" s="5">
        <v>2023</v>
      </c>
      <c r="C256" s="54" t="s">
        <v>59</v>
      </c>
      <c r="D256" s="30">
        <v>8</v>
      </c>
      <c r="E256" s="30">
        <v>7</v>
      </c>
      <c r="F256" s="40">
        <v>0</v>
      </c>
      <c r="G256" s="35">
        <v>12</v>
      </c>
      <c r="H256" s="40">
        <v>0</v>
      </c>
      <c r="I256" s="35">
        <v>6</v>
      </c>
      <c r="J256" s="6"/>
      <c r="K256" s="6"/>
      <c r="L256" s="6"/>
      <c r="M256" s="6"/>
      <c r="N256" s="6"/>
      <c r="O256" s="6"/>
      <c r="P256" s="6"/>
      <c r="Q256" s="6"/>
      <c r="R256" s="6"/>
      <c r="S256" s="6"/>
      <c r="W256" s="1">
        <v>3</v>
      </c>
      <c r="X256" s="1">
        <v>1</v>
      </c>
      <c r="Y256" s="1">
        <v>2</v>
      </c>
      <c r="Z256" s="1">
        <f>D256+F256+H256</f>
        <v>8</v>
      </c>
      <c r="AA256" s="22">
        <f t="shared" si="24"/>
        <v>2.6666666666666665</v>
      </c>
      <c r="AB256" s="1">
        <f>E256+G256+I256</f>
        <v>25</v>
      </c>
      <c r="AC256" s="22">
        <f t="shared" si="25"/>
        <v>8.3333333333333339</v>
      </c>
      <c r="AD256" s="1">
        <f t="shared" si="19"/>
        <v>-17</v>
      </c>
    </row>
    <row r="257" spans="1:30" x14ac:dyDescent="0.25">
      <c r="A257" s="1">
        <v>253</v>
      </c>
      <c r="B257" s="1">
        <v>2005</v>
      </c>
      <c r="C257" s="54" t="s">
        <v>233</v>
      </c>
      <c r="D257" s="30">
        <v>2</v>
      </c>
      <c r="E257" s="30">
        <v>1</v>
      </c>
      <c r="F257" s="40">
        <v>3</v>
      </c>
      <c r="G257" s="35">
        <v>4</v>
      </c>
      <c r="H257" s="40">
        <v>3</v>
      </c>
      <c r="I257" s="35">
        <v>4</v>
      </c>
      <c r="W257" s="17">
        <v>3</v>
      </c>
      <c r="X257" s="17">
        <v>1</v>
      </c>
      <c r="Y257" s="17">
        <v>2</v>
      </c>
      <c r="Z257" s="17">
        <f>D257+F257+H257</f>
        <v>8</v>
      </c>
      <c r="AA257" s="19">
        <f t="shared" si="24"/>
        <v>2.6666666666666665</v>
      </c>
      <c r="AB257" s="17">
        <f>E257+G257+I257</f>
        <v>9</v>
      </c>
      <c r="AC257" s="19">
        <f t="shared" si="25"/>
        <v>3</v>
      </c>
      <c r="AD257" s="1">
        <f t="shared" si="19"/>
        <v>-1</v>
      </c>
    </row>
    <row r="258" spans="1:30" x14ac:dyDescent="0.25">
      <c r="A258" s="1">
        <v>254</v>
      </c>
      <c r="B258" s="1">
        <v>2013</v>
      </c>
      <c r="C258" s="54" t="s">
        <v>105</v>
      </c>
      <c r="D258" s="30">
        <v>2</v>
      </c>
      <c r="E258" s="30">
        <v>1</v>
      </c>
      <c r="F258" s="44" t="s">
        <v>242</v>
      </c>
      <c r="G258" s="32"/>
      <c r="H258" s="40">
        <v>3</v>
      </c>
      <c r="I258" s="35">
        <v>6</v>
      </c>
      <c r="J258" s="40">
        <v>5</v>
      </c>
      <c r="K258" s="35">
        <v>8</v>
      </c>
      <c r="L258" s="18"/>
      <c r="M258" s="18"/>
      <c r="N258" s="18"/>
      <c r="O258" s="18"/>
      <c r="P258" s="18"/>
      <c r="Q258" s="18"/>
      <c r="R258" s="18"/>
      <c r="S258" s="18"/>
      <c r="W258" s="17">
        <v>3</v>
      </c>
      <c r="X258" s="17">
        <v>1</v>
      </c>
      <c r="Y258" s="17">
        <v>2</v>
      </c>
      <c r="Z258" s="17">
        <f>D258+H258+J258</f>
        <v>10</v>
      </c>
      <c r="AA258" s="19">
        <f t="shared" si="24"/>
        <v>3.3333333333333335</v>
      </c>
      <c r="AB258" s="17">
        <f>E258+I258+K258</f>
        <v>15</v>
      </c>
      <c r="AC258" s="17">
        <f t="shared" si="25"/>
        <v>5</v>
      </c>
      <c r="AD258" s="1">
        <f t="shared" si="19"/>
        <v>-5</v>
      </c>
    </row>
    <row r="259" spans="1:30" x14ac:dyDescent="0.25">
      <c r="A259" s="1">
        <v>255</v>
      </c>
      <c r="B259" s="1">
        <v>2015</v>
      </c>
      <c r="C259" s="54" t="s">
        <v>213</v>
      </c>
      <c r="D259" s="35">
        <v>2</v>
      </c>
      <c r="E259" s="35">
        <v>5</v>
      </c>
      <c r="F259" s="38">
        <v>4</v>
      </c>
      <c r="G259" s="30">
        <v>3</v>
      </c>
      <c r="H259" s="40">
        <v>1</v>
      </c>
      <c r="I259" s="35">
        <v>4</v>
      </c>
      <c r="W259" s="17">
        <v>3</v>
      </c>
      <c r="X259" s="17">
        <v>1</v>
      </c>
      <c r="Y259" s="17">
        <v>2</v>
      </c>
      <c r="Z259" s="17">
        <f t="shared" ref="Z259:Z268" si="26">D259+F259+H259</f>
        <v>7</v>
      </c>
      <c r="AA259" s="19">
        <f t="shared" si="24"/>
        <v>2.3333333333333335</v>
      </c>
      <c r="AB259" s="17">
        <f t="shared" ref="AB259:AB268" si="27">E259+G259+I259</f>
        <v>12</v>
      </c>
      <c r="AC259" s="17">
        <f t="shared" si="25"/>
        <v>4</v>
      </c>
      <c r="AD259" s="1">
        <f t="shared" si="19"/>
        <v>-5</v>
      </c>
    </row>
    <row r="260" spans="1:30" x14ac:dyDescent="0.25">
      <c r="A260" s="1">
        <v>256</v>
      </c>
      <c r="B260" s="1">
        <v>2010</v>
      </c>
      <c r="C260" s="54" t="s">
        <v>38</v>
      </c>
      <c r="D260" s="30">
        <v>6</v>
      </c>
      <c r="E260" s="30">
        <v>2</v>
      </c>
      <c r="F260" s="40">
        <v>4</v>
      </c>
      <c r="G260" s="35">
        <v>5</v>
      </c>
      <c r="H260" s="40">
        <v>3</v>
      </c>
      <c r="I260" s="35">
        <v>5</v>
      </c>
      <c r="J260" s="190"/>
      <c r="K260" s="31"/>
      <c r="W260" s="17">
        <v>3</v>
      </c>
      <c r="X260" s="17">
        <v>1</v>
      </c>
      <c r="Y260" s="17">
        <v>2</v>
      </c>
      <c r="Z260" s="1">
        <f t="shared" si="26"/>
        <v>13</v>
      </c>
      <c r="AA260" s="22">
        <f t="shared" si="24"/>
        <v>4.333333333333333</v>
      </c>
      <c r="AB260" s="1">
        <f t="shared" si="27"/>
        <v>12</v>
      </c>
      <c r="AC260" s="1">
        <f t="shared" si="25"/>
        <v>4</v>
      </c>
      <c r="AD260" s="1">
        <f t="shared" si="19"/>
        <v>1</v>
      </c>
    </row>
    <row r="261" spans="1:30" x14ac:dyDescent="0.25">
      <c r="A261" s="1">
        <v>257</v>
      </c>
      <c r="B261" s="1">
        <v>1992</v>
      </c>
      <c r="C261" t="s">
        <v>38</v>
      </c>
      <c r="D261" s="30">
        <v>7</v>
      </c>
      <c r="E261" s="30">
        <v>1</v>
      </c>
      <c r="F261" s="141">
        <v>2</v>
      </c>
      <c r="G261" s="140">
        <v>10</v>
      </c>
      <c r="H261" s="141">
        <v>4</v>
      </c>
      <c r="I261" s="140">
        <v>13</v>
      </c>
      <c r="J261" s="255"/>
      <c r="W261" s="1">
        <v>3</v>
      </c>
      <c r="X261" s="1">
        <v>1</v>
      </c>
      <c r="Y261" s="1">
        <v>2</v>
      </c>
      <c r="Z261" s="1">
        <f t="shared" si="26"/>
        <v>13</v>
      </c>
      <c r="AA261" s="22">
        <f t="shared" si="24"/>
        <v>4.333333333333333</v>
      </c>
      <c r="AB261" s="1">
        <f t="shared" si="27"/>
        <v>24</v>
      </c>
      <c r="AC261" s="22">
        <f t="shared" si="25"/>
        <v>8</v>
      </c>
      <c r="AD261" s="1">
        <f t="shared" ref="AD261:AD324" si="28">Z261-AB261</f>
        <v>-11</v>
      </c>
    </row>
    <row r="262" spans="1:30" x14ac:dyDescent="0.25">
      <c r="A262" s="1">
        <v>258</v>
      </c>
      <c r="B262" s="1">
        <v>2014</v>
      </c>
      <c r="C262" s="54" t="s">
        <v>212</v>
      </c>
      <c r="D262" s="30">
        <v>12</v>
      </c>
      <c r="E262" s="30">
        <v>4</v>
      </c>
      <c r="F262" s="40">
        <v>3</v>
      </c>
      <c r="G262" s="35">
        <v>10</v>
      </c>
      <c r="H262" s="163">
        <v>0</v>
      </c>
      <c r="I262" s="65">
        <v>1</v>
      </c>
      <c r="J262" s="18"/>
      <c r="K262" s="18"/>
      <c r="L262" s="18"/>
      <c r="M262" s="20"/>
      <c r="N262" s="18"/>
      <c r="O262" s="20"/>
      <c r="W262" s="17">
        <v>3</v>
      </c>
      <c r="X262" s="17">
        <v>1</v>
      </c>
      <c r="Y262" s="17">
        <v>2</v>
      </c>
      <c r="Z262" s="17">
        <f t="shared" si="26"/>
        <v>15</v>
      </c>
      <c r="AA262" s="17">
        <f t="shared" si="24"/>
        <v>5</v>
      </c>
      <c r="AB262" s="17">
        <f t="shared" si="27"/>
        <v>15</v>
      </c>
      <c r="AC262" s="17">
        <f t="shared" si="25"/>
        <v>5</v>
      </c>
      <c r="AD262" s="1">
        <f t="shared" si="28"/>
        <v>0</v>
      </c>
    </row>
    <row r="263" spans="1:30" x14ac:dyDescent="0.25">
      <c r="A263" s="1">
        <v>259</v>
      </c>
      <c r="B263" s="5">
        <v>2023</v>
      </c>
      <c r="C263" s="54" t="s">
        <v>102</v>
      </c>
      <c r="D263" s="30">
        <v>4</v>
      </c>
      <c r="E263" s="30">
        <v>0</v>
      </c>
      <c r="F263" s="40">
        <v>1</v>
      </c>
      <c r="G263" s="35">
        <v>10</v>
      </c>
      <c r="H263" s="40">
        <v>2</v>
      </c>
      <c r="I263" s="35">
        <v>4</v>
      </c>
      <c r="J263" s="6"/>
      <c r="K263" s="6"/>
      <c r="L263" s="6"/>
      <c r="M263" s="6"/>
      <c r="N263" s="6"/>
      <c r="O263" s="6"/>
      <c r="P263" s="6"/>
      <c r="Q263" s="6"/>
      <c r="R263" s="6"/>
      <c r="S263" s="6"/>
      <c r="W263" s="1">
        <v>3</v>
      </c>
      <c r="X263" s="1">
        <v>1</v>
      </c>
      <c r="Y263" s="1">
        <v>2</v>
      </c>
      <c r="Z263" s="1">
        <f t="shared" si="26"/>
        <v>7</v>
      </c>
      <c r="AA263" s="22">
        <f t="shared" si="24"/>
        <v>2.3333333333333335</v>
      </c>
      <c r="AB263" s="1">
        <f t="shared" si="27"/>
        <v>14</v>
      </c>
      <c r="AC263" s="22">
        <f t="shared" si="25"/>
        <v>4.666666666666667</v>
      </c>
      <c r="AD263" s="1">
        <f t="shared" si="28"/>
        <v>-7</v>
      </c>
    </row>
    <row r="264" spans="1:30" x14ac:dyDescent="0.25">
      <c r="A264" s="1">
        <v>260</v>
      </c>
      <c r="B264" s="1">
        <v>2019</v>
      </c>
      <c r="C264" s="54" t="s">
        <v>102</v>
      </c>
      <c r="D264" s="35">
        <v>1</v>
      </c>
      <c r="E264" s="35">
        <v>3</v>
      </c>
      <c r="F264" s="38">
        <v>3</v>
      </c>
      <c r="G264" s="30">
        <v>0</v>
      </c>
      <c r="H264" s="40">
        <v>1</v>
      </c>
      <c r="I264" s="35">
        <v>6</v>
      </c>
      <c r="W264" s="1">
        <v>3</v>
      </c>
      <c r="X264" s="1">
        <v>1</v>
      </c>
      <c r="Y264" s="1">
        <v>2</v>
      </c>
      <c r="Z264" s="1">
        <f t="shared" si="26"/>
        <v>5</v>
      </c>
      <c r="AA264" s="22">
        <f t="shared" si="24"/>
        <v>1.6666666666666667</v>
      </c>
      <c r="AB264" s="1">
        <f t="shared" si="27"/>
        <v>9</v>
      </c>
      <c r="AC264" s="1">
        <f t="shared" si="25"/>
        <v>3</v>
      </c>
      <c r="AD264" s="1">
        <f t="shared" si="28"/>
        <v>-4</v>
      </c>
    </row>
    <row r="265" spans="1:30" x14ac:dyDescent="0.25">
      <c r="A265" s="1">
        <v>261</v>
      </c>
      <c r="B265" s="1">
        <v>2014</v>
      </c>
      <c r="C265" s="54" t="s">
        <v>184</v>
      </c>
      <c r="D265" s="30">
        <v>2</v>
      </c>
      <c r="E265" s="30">
        <v>1</v>
      </c>
      <c r="F265" s="40">
        <v>1</v>
      </c>
      <c r="G265" s="35">
        <v>7</v>
      </c>
      <c r="H265" s="163">
        <v>2</v>
      </c>
      <c r="I265" s="65">
        <v>8</v>
      </c>
      <c r="J265" s="18"/>
      <c r="K265" s="18"/>
      <c r="L265" s="18"/>
      <c r="M265" s="20"/>
      <c r="N265" s="18"/>
      <c r="O265" s="20"/>
      <c r="W265" s="17">
        <v>3</v>
      </c>
      <c r="X265" s="17">
        <v>1</v>
      </c>
      <c r="Y265" s="17">
        <v>2</v>
      </c>
      <c r="Z265" s="17">
        <f t="shared" si="26"/>
        <v>5</v>
      </c>
      <c r="AA265" s="19">
        <f t="shared" si="24"/>
        <v>1.6666666666666667</v>
      </c>
      <c r="AB265" s="17">
        <f t="shared" si="27"/>
        <v>16</v>
      </c>
      <c r="AC265" s="19">
        <f t="shared" si="25"/>
        <v>5.333333333333333</v>
      </c>
      <c r="AD265" s="1">
        <f t="shared" si="28"/>
        <v>-11</v>
      </c>
    </row>
    <row r="266" spans="1:30" x14ac:dyDescent="0.25">
      <c r="A266" s="1">
        <v>262</v>
      </c>
      <c r="B266" s="1">
        <v>2013</v>
      </c>
      <c r="C266" s="54" t="s">
        <v>184</v>
      </c>
      <c r="D266" s="30">
        <v>5</v>
      </c>
      <c r="E266" s="30">
        <v>1</v>
      </c>
      <c r="F266" s="40">
        <v>1</v>
      </c>
      <c r="G266" s="35">
        <v>11</v>
      </c>
      <c r="H266" s="40">
        <v>1</v>
      </c>
      <c r="I266" s="35">
        <v>7</v>
      </c>
      <c r="J266" s="18"/>
      <c r="K266" s="18"/>
      <c r="L266" s="18"/>
      <c r="M266" s="18"/>
      <c r="N266" s="18"/>
      <c r="O266" s="18"/>
      <c r="P266" s="18"/>
      <c r="Q266" s="18"/>
      <c r="R266" s="18"/>
      <c r="S266" s="18"/>
      <c r="W266" s="17">
        <v>3</v>
      </c>
      <c r="X266" s="17">
        <v>1</v>
      </c>
      <c r="Y266" s="17">
        <v>2</v>
      </c>
      <c r="Z266" s="17">
        <f t="shared" si="26"/>
        <v>7</v>
      </c>
      <c r="AA266" s="19">
        <f t="shared" si="24"/>
        <v>2.3333333333333335</v>
      </c>
      <c r="AB266" s="17">
        <f t="shared" si="27"/>
        <v>19</v>
      </c>
      <c r="AC266" s="19">
        <f t="shared" si="25"/>
        <v>6.333333333333333</v>
      </c>
      <c r="AD266" s="1">
        <f t="shared" si="28"/>
        <v>-12</v>
      </c>
    </row>
    <row r="267" spans="1:30" x14ac:dyDescent="0.25">
      <c r="A267" s="1">
        <v>263</v>
      </c>
      <c r="B267" s="1">
        <v>2012</v>
      </c>
      <c r="C267" s="66" t="s">
        <v>184</v>
      </c>
      <c r="D267" s="35">
        <v>1</v>
      </c>
      <c r="E267" s="35">
        <v>9</v>
      </c>
      <c r="F267" s="38">
        <v>4</v>
      </c>
      <c r="G267" s="30">
        <v>2</v>
      </c>
      <c r="H267" s="40">
        <v>3</v>
      </c>
      <c r="I267" s="35">
        <v>10</v>
      </c>
      <c r="J267" s="18"/>
      <c r="K267" s="18"/>
      <c r="L267" s="18"/>
      <c r="M267" s="18"/>
      <c r="N267" s="18"/>
      <c r="O267" s="18"/>
      <c r="P267" s="18"/>
      <c r="Q267" s="18"/>
      <c r="R267" s="18"/>
      <c r="S267" s="18"/>
      <c r="W267" s="17">
        <v>3</v>
      </c>
      <c r="X267" s="17">
        <v>1</v>
      </c>
      <c r="Y267" s="17">
        <v>2</v>
      </c>
      <c r="Z267" s="17">
        <f t="shared" si="26"/>
        <v>8</v>
      </c>
      <c r="AA267" s="17">
        <f>W267</f>
        <v>3</v>
      </c>
      <c r="AB267" s="17">
        <f t="shared" si="27"/>
        <v>21</v>
      </c>
      <c r="AC267" s="17">
        <f>W267</f>
        <v>3</v>
      </c>
      <c r="AD267" s="1">
        <f t="shared" si="28"/>
        <v>-13</v>
      </c>
    </row>
    <row r="268" spans="1:30" x14ac:dyDescent="0.25">
      <c r="A268" s="1">
        <v>264</v>
      </c>
      <c r="B268" s="1">
        <v>2016</v>
      </c>
      <c r="C268" s="54" t="s">
        <v>215</v>
      </c>
      <c r="D268" s="30">
        <v>7</v>
      </c>
      <c r="E268" s="30">
        <v>2</v>
      </c>
      <c r="F268" s="40">
        <v>6</v>
      </c>
      <c r="G268" s="35">
        <v>7</v>
      </c>
      <c r="H268" s="40">
        <v>4</v>
      </c>
      <c r="I268" s="35">
        <v>6</v>
      </c>
      <c r="W268" s="1">
        <v>3</v>
      </c>
      <c r="X268" s="1">
        <v>1</v>
      </c>
      <c r="Y268" s="1">
        <v>2</v>
      </c>
      <c r="Z268" s="1">
        <f t="shared" si="26"/>
        <v>17</v>
      </c>
      <c r="AA268" s="22">
        <f t="shared" ref="AA268:AA276" si="29">Z268/W268</f>
        <v>5.666666666666667</v>
      </c>
      <c r="AB268" s="1">
        <f t="shared" si="27"/>
        <v>15</v>
      </c>
      <c r="AC268" s="1">
        <f t="shared" ref="AC268:AC276" si="30">AB268/W268</f>
        <v>5</v>
      </c>
      <c r="AD268" s="1">
        <f t="shared" si="28"/>
        <v>2</v>
      </c>
    </row>
    <row r="269" spans="1:30" x14ac:dyDescent="0.25">
      <c r="A269" s="1">
        <v>265</v>
      </c>
      <c r="B269" s="1">
        <v>1992</v>
      </c>
      <c r="C269" t="s">
        <v>123</v>
      </c>
      <c r="D269" s="30">
        <v>4</v>
      </c>
      <c r="E269" s="30">
        <v>1</v>
      </c>
      <c r="F269" s="141">
        <v>4</v>
      </c>
      <c r="G269" s="140">
        <v>8</v>
      </c>
      <c r="H269" s="44" t="s">
        <v>242</v>
      </c>
      <c r="I269" s="32"/>
      <c r="J269" s="140">
        <v>5</v>
      </c>
      <c r="K269" s="140">
        <v>8</v>
      </c>
      <c r="W269" s="1">
        <v>3</v>
      </c>
      <c r="X269" s="1">
        <v>1</v>
      </c>
      <c r="Y269" s="1">
        <v>2</v>
      </c>
      <c r="Z269" s="1">
        <f>D269+F269+J269</f>
        <v>13</v>
      </c>
      <c r="AA269" s="22">
        <f t="shared" si="29"/>
        <v>4.333333333333333</v>
      </c>
      <c r="AB269" s="1">
        <f>E269+G269+K269</f>
        <v>17</v>
      </c>
      <c r="AC269" s="22">
        <f t="shared" si="30"/>
        <v>5.666666666666667</v>
      </c>
      <c r="AD269" s="1">
        <f t="shared" si="28"/>
        <v>-4</v>
      </c>
    </row>
    <row r="270" spans="1:30" x14ac:dyDescent="0.25">
      <c r="A270" s="1">
        <v>266</v>
      </c>
      <c r="B270" s="1">
        <v>1993</v>
      </c>
      <c r="C270" s="43" t="s">
        <v>123</v>
      </c>
      <c r="D270" s="30">
        <v>8</v>
      </c>
      <c r="E270" s="30">
        <v>2</v>
      </c>
      <c r="F270" s="141">
        <v>1</v>
      </c>
      <c r="G270" s="140">
        <v>7</v>
      </c>
      <c r="H270" s="141">
        <v>6</v>
      </c>
      <c r="I270" s="140">
        <v>15</v>
      </c>
      <c r="J270" s="20"/>
      <c r="K270" s="18"/>
      <c r="L270" s="146"/>
      <c r="M270" s="53"/>
      <c r="N270" s="53"/>
      <c r="O270" s="53"/>
      <c r="P270" s="53"/>
      <c r="Q270" s="53"/>
      <c r="R270" s="53"/>
      <c r="W270" s="17">
        <v>3</v>
      </c>
      <c r="X270" s="17">
        <v>1</v>
      </c>
      <c r="Y270" s="1">
        <v>2</v>
      </c>
      <c r="Z270" s="1">
        <f t="shared" ref="Z270:Z288" si="31">D270+F270+H270</f>
        <v>15</v>
      </c>
      <c r="AA270" s="19">
        <f t="shared" si="29"/>
        <v>5</v>
      </c>
      <c r="AB270" s="1">
        <f t="shared" ref="AB270:AB288" si="32">E270+G270+I270</f>
        <v>24</v>
      </c>
      <c r="AC270" s="19">
        <f t="shared" si="30"/>
        <v>8</v>
      </c>
      <c r="AD270" s="17">
        <f t="shared" si="28"/>
        <v>-9</v>
      </c>
    </row>
    <row r="271" spans="1:30" x14ac:dyDescent="0.25">
      <c r="A271" s="1">
        <v>267</v>
      </c>
      <c r="B271" s="1">
        <v>1994</v>
      </c>
      <c r="C271" t="s">
        <v>123</v>
      </c>
      <c r="D271" s="30">
        <v>2</v>
      </c>
      <c r="E271" s="30">
        <v>1</v>
      </c>
      <c r="F271" s="141">
        <v>5</v>
      </c>
      <c r="G271" s="140">
        <v>6</v>
      </c>
      <c r="H271" s="141">
        <v>3</v>
      </c>
      <c r="I271" s="140">
        <v>12</v>
      </c>
      <c r="L271" s="31"/>
      <c r="M271" s="31"/>
      <c r="N271" s="31"/>
      <c r="O271" s="31"/>
      <c r="P271" s="31"/>
      <c r="Q271" s="31"/>
      <c r="W271" s="17">
        <v>3</v>
      </c>
      <c r="X271" s="17">
        <v>1</v>
      </c>
      <c r="Y271" s="17">
        <v>2</v>
      </c>
      <c r="Z271" s="17">
        <f t="shared" si="31"/>
        <v>10</v>
      </c>
      <c r="AA271" s="22">
        <f t="shared" si="29"/>
        <v>3.3333333333333335</v>
      </c>
      <c r="AB271" s="17">
        <f t="shared" si="32"/>
        <v>19</v>
      </c>
      <c r="AC271" s="19">
        <f t="shared" si="30"/>
        <v>6.333333333333333</v>
      </c>
      <c r="AD271" s="17">
        <f t="shared" si="28"/>
        <v>-9</v>
      </c>
    </row>
    <row r="272" spans="1:30" x14ac:dyDescent="0.25">
      <c r="A272" s="1">
        <v>268</v>
      </c>
      <c r="B272" s="1">
        <v>2022</v>
      </c>
      <c r="C272" s="54" t="s">
        <v>106</v>
      </c>
      <c r="D272" s="30">
        <v>9</v>
      </c>
      <c r="E272" s="30">
        <v>5</v>
      </c>
      <c r="F272" s="40">
        <v>3</v>
      </c>
      <c r="G272" s="35">
        <v>11</v>
      </c>
      <c r="H272" s="40">
        <v>2</v>
      </c>
      <c r="I272" s="35">
        <v>7</v>
      </c>
      <c r="W272" s="1">
        <v>3</v>
      </c>
      <c r="X272" s="1">
        <v>1</v>
      </c>
      <c r="Y272" s="1">
        <v>2</v>
      </c>
      <c r="Z272" s="1">
        <f t="shared" si="31"/>
        <v>14</v>
      </c>
      <c r="AA272" s="22">
        <f t="shared" si="29"/>
        <v>4.666666666666667</v>
      </c>
      <c r="AB272" s="1">
        <f t="shared" si="32"/>
        <v>23</v>
      </c>
      <c r="AC272" s="22">
        <f t="shared" si="30"/>
        <v>7.666666666666667</v>
      </c>
      <c r="AD272" s="1">
        <f t="shared" si="28"/>
        <v>-9</v>
      </c>
    </row>
    <row r="273" spans="1:30" x14ac:dyDescent="0.25">
      <c r="A273" s="1">
        <v>269</v>
      </c>
      <c r="B273" s="1">
        <v>2018</v>
      </c>
      <c r="C273" s="54" t="s">
        <v>106</v>
      </c>
      <c r="D273" s="30">
        <v>9</v>
      </c>
      <c r="E273" s="30">
        <v>6</v>
      </c>
      <c r="F273" s="40">
        <v>4</v>
      </c>
      <c r="G273" s="35">
        <v>5</v>
      </c>
      <c r="H273" s="40">
        <v>4</v>
      </c>
      <c r="I273" s="35">
        <v>5</v>
      </c>
      <c r="J273" s="18"/>
      <c r="K273" s="18"/>
      <c r="L273" s="18"/>
      <c r="M273" s="18"/>
      <c r="W273" s="17">
        <v>3</v>
      </c>
      <c r="X273" s="17">
        <v>1</v>
      </c>
      <c r="Y273" s="17">
        <v>2</v>
      </c>
      <c r="Z273" s="17">
        <f t="shared" si="31"/>
        <v>17</v>
      </c>
      <c r="AA273" s="19">
        <f t="shared" si="29"/>
        <v>5.666666666666667</v>
      </c>
      <c r="AB273" s="17">
        <f t="shared" si="32"/>
        <v>16</v>
      </c>
      <c r="AC273" s="19">
        <f t="shared" si="30"/>
        <v>5.333333333333333</v>
      </c>
      <c r="AD273" s="1">
        <f t="shared" si="28"/>
        <v>1</v>
      </c>
    </row>
    <row r="274" spans="1:30" x14ac:dyDescent="0.25">
      <c r="A274" s="1">
        <v>270</v>
      </c>
      <c r="B274" s="1">
        <v>1992</v>
      </c>
      <c r="C274" t="s">
        <v>106</v>
      </c>
      <c r="D274" s="140">
        <v>1</v>
      </c>
      <c r="E274" s="140">
        <v>7</v>
      </c>
      <c r="F274" s="38">
        <v>9</v>
      </c>
      <c r="G274" s="30">
        <v>2</v>
      </c>
      <c r="H274" s="141">
        <v>0</v>
      </c>
      <c r="I274" s="140">
        <v>5</v>
      </c>
      <c r="W274" s="1">
        <v>3</v>
      </c>
      <c r="X274" s="1">
        <v>1</v>
      </c>
      <c r="Y274" s="1">
        <v>2</v>
      </c>
      <c r="Z274" s="1">
        <f t="shared" si="31"/>
        <v>10</v>
      </c>
      <c r="AA274" s="22">
        <f t="shared" si="29"/>
        <v>3.3333333333333335</v>
      </c>
      <c r="AB274" s="1">
        <f t="shared" si="32"/>
        <v>14</v>
      </c>
      <c r="AC274" s="22">
        <f t="shared" si="30"/>
        <v>4.666666666666667</v>
      </c>
      <c r="AD274" s="1">
        <f t="shared" si="28"/>
        <v>-4</v>
      </c>
    </row>
    <row r="275" spans="1:30" x14ac:dyDescent="0.25">
      <c r="A275" s="1">
        <v>271</v>
      </c>
      <c r="B275" s="1">
        <v>2017</v>
      </c>
      <c r="C275" s="54" t="s">
        <v>209</v>
      </c>
      <c r="D275" s="30">
        <v>9</v>
      </c>
      <c r="E275" s="30">
        <v>3</v>
      </c>
      <c r="F275" s="40">
        <v>0</v>
      </c>
      <c r="G275" s="35">
        <v>3</v>
      </c>
      <c r="H275" s="40">
        <v>1</v>
      </c>
      <c r="I275" s="35">
        <v>4</v>
      </c>
      <c r="W275" s="17">
        <v>3</v>
      </c>
      <c r="X275" s="17">
        <v>1</v>
      </c>
      <c r="Y275" s="17">
        <v>2</v>
      </c>
      <c r="Z275" s="17">
        <f t="shared" si="31"/>
        <v>10</v>
      </c>
      <c r="AA275" s="19">
        <f t="shared" si="29"/>
        <v>3.3333333333333335</v>
      </c>
      <c r="AB275" s="17">
        <f t="shared" si="32"/>
        <v>10</v>
      </c>
      <c r="AC275" s="19">
        <f t="shared" si="30"/>
        <v>3.3333333333333335</v>
      </c>
      <c r="AD275" s="1">
        <f t="shared" si="28"/>
        <v>0</v>
      </c>
    </row>
    <row r="276" spans="1:30" x14ac:dyDescent="0.25">
      <c r="A276" s="1">
        <v>272</v>
      </c>
      <c r="B276" s="1">
        <v>2015</v>
      </c>
      <c r="C276" s="54" t="s">
        <v>183</v>
      </c>
      <c r="D276" s="30">
        <v>16</v>
      </c>
      <c r="E276" s="30">
        <v>3</v>
      </c>
      <c r="F276" s="40">
        <v>7</v>
      </c>
      <c r="G276" s="35">
        <v>8</v>
      </c>
      <c r="H276" s="40">
        <v>0</v>
      </c>
      <c r="I276" s="35">
        <v>1</v>
      </c>
      <c r="W276" s="17">
        <v>3</v>
      </c>
      <c r="X276" s="17">
        <v>1</v>
      </c>
      <c r="Y276" s="17">
        <v>2</v>
      </c>
      <c r="Z276" s="17">
        <f t="shared" si="31"/>
        <v>23</v>
      </c>
      <c r="AA276" s="19">
        <f t="shared" si="29"/>
        <v>7.666666666666667</v>
      </c>
      <c r="AB276" s="17">
        <f t="shared" si="32"/>
        <v>12</v>
      </c>
      <c r="AC276" s="17">
        <f t="shared" si="30"/>
        <v>4</v>
      </c>
      <c r="AD276" s="1">
        <f t="shared" si="28"/>
        <v>11</v>
      </c>
    </row>
    <row r="277" spans="1:30" x14ac:dyDescent="0.25">
      <c r="A277" s="1">
        <v>273</v>
      </c>
      <c r="B277" s="1">
        <v>2012</v>
      </c>
      <c r="C277" s="66" t="s">
        <v>183</v>
      </c>
      <c r="D277" s="30">
        <v>13</v>
      </c>
      <c r="E277" s="30">
        <v>4</v>
      </c>
      <c r="F277" s="40">
        <v>0</v>
      </c>
      <c r="G277" s="35">
        <v>2</v>
      </c>
      <c r="H277" s="40">
        <v>2</v>
      </c>
      <c r="I277" s="35">
        <v>7</v>
      </c>
      <c r="J277" s="18"/>
      <c r="K277" s="18"/>
      <c r="L277" s="18"/>
      <c r="M277" s="18"/>
      <c r="N277" s="18"/>
      <c r="O277" s="18"/>
      <c r="P277" s="18"/>
      <c r="Q277" s="18"/>
      <c r="R277" s="18"/>
      <c r="S277" s="18"/>
      <c r="W277" s="17">
        <v>3</v>
      </c>
      <c r="X277" s="17">
        <v>1</v>
      </c>
      <c r="Y277" s="17">
        <v>2</v>
      </c>
      <c r="Z277" s="17">
        <f t="shared" si="31"/>
        <v>15</v>
      </c>
      <c r="AA277" s="17">
        <f>W277</f>
        <v>3</v>
      </c>
      <c r="AB277" s="17">
        <f t="shared" si="32"/>
        <v>13</v>
      </c>
      <c r="AC277" s="17">
        <f>W277</f>
        <v>3</v>
      </c>
      <c r="AD277" s="1">
        <f t="shared" si="28"/>
        <v>2</v>
      </c>
    </row>
    <row r="278" spans="1:30" x14ac:dyDescent="0.25">
      <c r="A278" s="1">
        <v>274</v>
      </c>
      <c r="B278" s="1">
        <v>2009</v>
      </c>
      <c r="C278" s="54" t="s">
        <v>183</v>
      </c>
      <c r="D278" s="35">
        <v>3</v>
      </c>
      <c r="E278" s="35">
        <v>4</v>
      </c>
      <c r="F278" s="38">
        <v>2</v>
      </c>
      <c r="G278" s="30">
        <v>0</v>
      </c>
      <c r="H278" s="40">
        <v>1</v>
      </c>
      <c r="I278" s="35">
        <v>2</v>
      </c>
      <c r="J278" s="18"/>
      <c r="K278" s="18"/>
      <c r="W278" s="1">
        <v>3</v>
      </c>
      <c r="X278" s="1">
        <v>1</v>
      </c>
      <c r="Y278" s="1">
        <v>2</v>
      </c>
      <c r="Z278" s="1">
        <f t="shared" si="31"/>
        <v>6</v>
      </c>
      <c r="AA278" s="1">
        <f t="shared" ref="AA278:AA283" si="33">Z278/W278</f>
        <v>2</v>
      </c>
      <c r="AB278" s="1">
        <f t="shared" si="32"/>
        <v>6</v>
      </c>
      <c r="AC278" s="1">
        <f t="shared" ref="AC278:AC283" si="34">AB278/W278</f>
        <v>2</v>
      </c>
      <c r="AD278" s="1">
        <f t="shared" si="28"/>
        <v>0</v>
      </c>
    </row>
    <row r="279" spans="1:30" x14ac:dyDescent="0.25">
      <c r="A279" s="1">
        <v>275</v>
      </c>
      <c r="B279" s="17">
        <v>2024</v>
      </c>
      <c r="C279" s="54" t="s">
        <v>108</v>
      </c>
      <c r="D279" s="30">
        <v>13</v>
      </c>
      <c r="E279" s="30">
        <v>0</v>
      </c>
      <c r="F279" s="40">
        <v>3</v>
      </c>
      <c r="G279" s="35">
        <v>13</v>
      </c>
      <c r="H279" s="40">
        <v>10</v>
      </c>
      <c r="I279" s="35">
        <v>11</v>
      </c>
      <c r="J279" s="6"/>
      <c r="K279" s="6"/>
      <c r="L279" s="6"/>
      <c r="M279" s="6"/>
      <c r="N279" s="6"/>
      <c r="O279" s="6"/>
      <c r="P279" s="6"/>
      <c r="Q279" s="6"/>
      <c r="R279" s="6"/>
      <c r="S279" s="6"/>
      <c r="T279" s="6"/>
      <c r="U279" s="6"/>
      <c r="V279" s="5"/>
      <c r="W279" s="1">
        <v>3</v>
      </c>
      <c r="X279" s="1">
        <v>1</v>
      </c>
      <c r="Y279" s="1">
        <v>2</v>
      </c>
      <c r="Z279" s="1">
        <f t="shared" si="31"/>
        <v>26</v>
      </c>
      <c r="AA279" s="22">
        <f t="shared" si="33"/>
        <v>8.6666666666666661</v>
      </c>
      <c r="AB279" s="1">
        <f t="shared" si="32"/>
        <v>24</v>
      </c>
      <c r="AC279" s="1">
        <f t="shared" si="34"/>
        <v>8</v>
      </c>
      <c r="AD279" s="1">
        <f t="shared" si="28"/>
        <v>2</v>
      </c>
    </row>
    <row r="280" spans="1:30" x14ac:dyDescent="0.25">
      <c r="A280" s="1">
        <v>276</v>
      </c>
      <c r="B280" s="1">
        <v>2019</v>
      </c>
      <c r="C280" s="54" t="s">
        <v>108</v>
      </c>
      <c r="D280" s="35">
        <v>3</v>
      </c>
      <c r="E280" s="35">
        <v>8</v>
      </c>
      <c r="F280" s="38">
        <v>10</v>
      </c>
      <c r="G280" s="30">
        <v>0</v>
      </c>
      <c r="H280" s="40">
        <v>1</v>
      </c>
      <c r="I280" s="41">
        <v>3</v>
      </c>
      <c r="W280" s="1">
        <v>3</v>
      </c>
      <c r="X280" s="1">
        <v>1</v>
      </c>
      <c r="Y280" s="1">
        <v>2</v>
      </c>
      <c r="Z280" s="1">
        <f t="shared" si="31"/>
        <v>14</v>
      </c>
      <c r="AA280" s="22">
        <f t="shared" si="33"/>
        <v>4.666666666666667</v>
      </c>
      <c r="AB280" s="1">
        <f t="shared" si="32"/>
        <v>11</v>
      </c>
      <c r="AC280" s="22">
        <f t="shared" si="34"/>
        <v>3.6666666666666665</v>
      </c>
      <c r="AD280" s="1">
        <f t="shared" si="28"/>
        <v>3</v>
      </c>
    </row>
    <row r="281" spans="1:30" x14ac:dyDescent="0.25">
      <c r="A281" s="1">
        <v>277</v>
      </c>
      <c r="B281" s="1">
        <v>1994</v>
      </c>
      <c r="C281" t="s">
        <v>108</v>
      </c>
      <c r="D281" s="140">
        <v>1</v>
      </c>
      <c r="E281" s="140">
        <v>2</v>
      </c>
      <c r="F281" s="38">
        <v>5</v>
      </c>
      <c r="G281" s="30">
        <v>0</v>
      </c>
      <c r="H281" s="141">
        <v>3</v>
      </c>
      <c r="I281" s="140">
        <v>4</v>
      </c>
      <c r="J281" s="190"/>
      <c r="K281" s="31"/>
      <c r="L281" s="31"/>
      <c r="M281" s="31"/>
      <c r="N281" s="31"/>
      <c r="O281" s="31"/>
      <c r="P281" s="31"/>
      <c r="Q281" s="31"/>
      <c r="W281" s="17">
        <v>3</v>
      </c>
      <c r="X281" s="17">
        <v>1</v>
      </c>
      <c r="Y281" s="17">
        <v>2</v>
      </c>
      <c r="Z281" s="17">
        <f t="shared" si="31"/>
        <v>9</v>
      </c>
      <c r="AA281" s="22">
        <f t="shared" si="33"/>
        <v>3</v>
      </c>
      <c r="AB281" s="17">
        <f t="shared" si="32"/>
        <v>6</v>
      </c>
      <c r="AC281" s="19">
        <f t="shared" si="34"/>
        <v>2</v>
      </c>
      <c r="AD281" s="17">
        <f t="shared" si="28"/>
        <v>3</v>
      </c>
    </row>
    <row r="282" spans="1:30" x14ac:dyDescent="0.25">
      <c r="A282" s="1">
        <v>278</v>
      </c>
      <c r="B282" s="1">
        <v>2016</v>
      </c>
      <c r="C282" s="54" t="s">
        <v>178</v>
      </c>
      <c r="D282" s="30">
        <v>4</v>
      </c>
      <c r="E282" s="30">
        <v>3</v>
      </c>
      <c r="F282" s="40">
        <v>2</v>
      </c>
      <c r="G282" s="35">
        <v>6</v>
      </c>
      <c r="H282" s="40">
        <v>0</v>
      </c>
      <c r="I282" s="35">
        <v>10</v>
      </c>
      <c r="W282" s="1">
        <v>3</v>
      </c>
      <c r="X282" s="1">
        <v>1</v>
      </c>
      <c r="Y282" s="1">
        <v>2</v>
      </c>
      <c r="Z282" s="1">
        <f t="shared" si="31"/>
        <v>6</v>
      </c>
      <c r="AA282" s="1">
        <f t="shared" si="33"/>
        <v>2</v>
      </c>
      <c r="AB282" s="1">
        <f t="shared" si="32"/>
        <v>19</v>
      </c>
      <c r="AC282" s="22">
        <f t="shared" si="34"/>
        <v>6.333333333333333</v>
      </c>
      <c r="AD282" s="1">
        <f t="shared" si="28"/>
        <v>-13</v>
      </c>
    </row>
    <row r="283" spans="1:30" x14ac:dyDescent="0.25">
      <c r="A283" s="1">
        <v>279</v>
      </c>
      <c r="B283" s="1">
        <v>2015</v>
      </c>
      <c r="C283" s="54" t="s">
        <v>178</v>
      </c>
      <c r="D283" s="30">
        <v>5</v>
      </c>
      <c r="E283" s="30">
        <v>4</v>
      </c>
      <c r="F283" s="40">
        <v>0</v>
      </c>
      <c r="G283" s="35">
        <v>6</v>
      </c>
      <c r="H283" s="40">
        <v>0</v>
      </c>
      <c r="I283" s="35">
        <v>12</v>
      </c>
      <c r="W283" s="17">
        <v>3</v>
      </c>
      <c r="X283" s="17">
        <v>1</v>
      </c>
      <c r="Y283" s="17">
        <v>2</v>
      </c>
      <c r="Z283" s="17">
        <f t="shared" si="31"/>
        <v>5</v>
      </c>
      <c r="AA283" s="19">
        <f t="shared" si="33"/>
        <v>1.6666666666666667</v>
      </c>
      <c r="AB283" s="17">
        <f t="shared" si="32"/>
        <v>22</v>
      </c>
      <c r="AC283" s="19">
        <f t="shared" si="34"/>
        <v>7.333333333333333</v>
      </c>
      <c r="AD283" s="1">
        <f t="shared" si="28"/>
        <v>-17</v>
      </c>
    </row>
    <row r="284" spans="1:30" x14ac:dyDescent="0.25">
      <c r="A284" s="1">
        <v>280</v>
      </c>
      <c r="B284" s="1">
        <v>2012</v>
      </c>
      <c r="C284" s="66" t="s">
        <v>178</v>
      </c>
      <c r="D284" s="35">
        <v>3</v>
      </c>
      <c r="E284" s="35">
        <v>5</v>
      </c>
      <c r="F284" s="38">
        <v>17</v>
      </c>
      <c r="G284" s="30">
        <v>7</v>
      </c>
      <c r="H284" s="40">
        <v>3</v>
      </c>
      <c r="I284" s="41">
        <v>8</v>
      </c>
      <c r="J284" s="18"/>
      <c r="K284" s="18"/>
      <c r="L284" s="18"/>
      <c r="M284" s="18"/>
      <c r="N284" s="18"/>
      <c r="O284" s="18"/>
      <c r="P284" s="18"/>
      <c r="Q284" s="18"/>
      <c r="R284" s="18"/>
      <c r="S284" s="18"/>
      <c r="W284" s="17">
        <v>3</v>
      </c>
      <c r="X284" s="17">
        <v>1</v>
      </c>
      <c r="Y284" s="17">
        <v>2</v>
      </c>
      <c r="Z284" s="17">
        <f t="shared" si="31"/>
        <v>23</v>
      </c>
      <c r="AA284" s="17">
        <f>W284</f>
        <v>3</v>
      </c>
      <c r="AB284" s="17">
        <f t="shared" si="32"/>
        <v>20</v>
      </c>
      <c r="AC284" s="17">
        <f>W284</f>
        <v>3</v>
      </c>
      <c r="AD284" s="1">
        <f t="shared" si="28"/>
        <v>3</v>
      </c>
    </row>
    <row r="285" spans="1:30" x14ac:dyDescent="0.25">
      <c r="A285" s="1">
        <v>281</v>
      </c>
      <c r="B285" s="1">
        <v>2019</v>
      </c>
      <c r="C285" s="54" t="s">
        <v>58</v>
      </c>
      <c r="D285" s="35">
        <v>4</v>
      </c>
      <c r="E285" s="35">
        <v>7</v>
      </c>
      <c r="F285" s="38">
        <v>9</v>
      </c>
      <c r="G285" s="30">
        <v>6</v>
      </c>
      <c r="H285" s="40">
        <v>0</v>
      </c>
      <c r="I285" s="41">
        <v>1</v>
      </c>
      <c r="W285" s="1">
        <v>3</v>
      </c>
      <c r="X285" s="1">
        <v>1</v>
      </c>
      <c r="Y285" s="1">
        <v>2</v>
      </c>
      <c r="Z285" s="1">
        <f t="shared" si="31"/>
        <v>13</v>
      </c>
      <c r="AA285" s="22">
        <f t="shared" ref="AA285:AA314" si="35">Z285/W285</f>
        <v>4.333333333333333</v>
      </c>
      <c r="AB285" s="1">
        <f t="shared" si="32"/>
        <v>14</v>
      </c>
      <c r="AC285" s="22">
        <f t="shared" ref="AC285:AC314" si="36">AB285/W285</f>
        <v>4.666666666666667</v>
      </c>
      <c r="AD285" s="1">
        <f t="shared" si="28"/>
        <v>-1</v>
      </c>
    </row>
    <row r="286" spans="1:30" x14ac:dyDescent="0.25">
      <c r="A286" s="1">
        <v>282</v>
      </c>
      <c r="B286" s="1">
        <v>1989</v>
      </c>
      <c r="C286" t="s">
        <v>58</v>
      </c>
      <c r="D286" s="30">
        <v>7</v>
      </c>
      <c r="E286" s="30">
        <v>6</v>
      </c>
      <c r="F286" s="141">
        <v>9</v>
      </c>
      <c r="G286" s="140">
        <v>4</v>
      </c>
      <c r="H286" s="141">
        <v>1</v>
      </c>
      <c r="I286" s="140">
        <v>2</v>
      </c>
      <c r="W286" s="1">
        <v>3</v>
      </c>
      <c r="X286" s="1">
        <v>1</v>
      </c>
      <c r="Y286" s="1">
        <v>2</v>
      </c>
      <c r="Z286" s="1">
        <f t="shared" si="31"/>
        <v>17</v>
      </c>
      <c r="AA286" s="22">
        <f t="shared" si="35"/>
        <v>5.666666666666667</v>
      </c>
      <c r="AB286" s="1">
        <f t="shared" si="32"/>
        <v>12</v>
      </c>
      <c r="AC286" s="22">
        <f t="shared" si="36"/>
        <v>4</v>
      </c>
      <c r="AD286" s="1">
        <f t="shared" si="28"/>
        <v>5</v>
      </c>
    </row>
    <row r="287" spans="1:30" x14ac:dyDescent="0.25">
      <c r="A287" s="1">
        <v>283</v>
      </c>
      <c r="B287" s="1">
        <v>1995</v>
      </c>
      <c r="C287" t="s">
        <v>58</v>
      </c>
      <c r="D287" s="30">
        <v>7</v>
      </c>
      <c r="E287" s="30">
        <v>6</v>
      </c>
      <c r="F287" s="40">
        <v>3</v>
      </c>
      <c r="G287" s="35">
        <v>4</v>
      </c>
      <c r="H287" s="40">
        <v>1</v>
      </c>
      <c r="I287" s="35">
        <v>2</v>
      </c>
      <c r="J287" s="18"/>
      <c r="K287" s="18"/>
      <c r="L287" s="18"/>
      <c r="M287" s="18"/>
      <c r="N287" s="18"/>
      <c r="O287" s="18"/>
      <c r="P287" s="18"/>
      <c r="Q287" s="18"/>
      <c r="R287" s="18"/>
      <c r="S287" s="18"/>
      <c r="T287" s="18"/>
      <c r="U287" s="18"/>
      <c r="W287" s="17">
        <v>3</v>
      </c>
      <c r="X287" s="17">
        <v>1</v>
      </c>
      <c r="Y287" s="17">
        <v>2</v>
      </c>
      <c r="Z287" s="17">
        <f t="shared" si="31"/>
        <v>11</v>
      </c>
      <c r="AA287" s="19">
        <f t="shared" si="35"/>
        <v>3.6666666666666665</v>
      </c>
      <c r="AB287" s="17">
        <f t="shared" si="32"/>
        <v>12</v>
      </c>
      <c r="AC287" s="19">
        <f t="shared" si="36"/>
        <v>4</v>
      </c>
      <c r="AD287" s="17">
        <f t="shared" si="28"/>
        <v>-1</v>
      </c>
    </row>
    <row r="288" spans="1:30" x14ac:dyDescent="0.25">
      <c r="A288" s="1">
        <v>284</v>
      </c>
      <c r="B288" s="1">
        <v>2010</v>
      </c>
      <c r="C288" s="54" t="s">
        <v>176</v>
      </c>
      <c r="D288" s="35">
        <v>3</v>
      </c>
      <c r="E288" s="35">
        <v>6</v>
      </c>
      <c r="F288" s="38">
        <v>3</v>
      </c>
      <c r="G288" s="30">
        <v>1</v>
      </c>
      <c r="H288" s="40">
        <v>3</v>
      </c>
      <c r="I288" s="35">
        <v>4</v>
      </c>
      <c r="J288" s="31"/>
      <c r="K288" s="31"/>
      <c r="W288" s="17">
        <v>3</v>
      </c>
      <c r="X288" s="17">
        <v>1</v>
      </c>
      <c r="Y288" s="17">
        <v>2</v>
      </c>
      <c r="Z288" s="1">
        <f t="shared" si="31"/>
        <v>9</v>
      </c>
      <c r="AA288" s="1">
        <f t="shared" si="35"/>
        <v>3</v>
      </c>
      <c r="AB288" s="1">
        <f t="shared" si="32"/>
        <v>11</v>
      </c>
      <c r="AC288" s="22">
        <f t="shared" si="36"/>
        <v>3.6666666666666665</v>
      </c>
      <c r="AD288" s="1">
        <f t="shared" si="28"/>
        <v>-2</v>
      </c>
    </row>
    <row r="289" spans="1:30" x14ac:dyDescent="0.25">
      <c r="A289" s="1">
        <v>285</v>
      </c>
      <c r="B289" s="1">
        <v>2016</v>
      </c>
      <c r="C289" s="54" t="s">
        <v>214</v>
      </c>
      <c r="D289" s="30">
        <v>5</v>
      </c>
      <c r="E289" s="30">
        <v>2</v>
      </c>
      <c r="F289" s="44" t="s">
        <v>242</v>
      </c>
      <c r="G289" s="32"/>
      <c r="H289" s="40">
        <v>1</v>
      </c>
      <c r="I289" s="35">
        <v>5</v>
      </c>
      <c r="J289" s="40">
        <v>0</v>
      </c>
      <c r="K289" s="35">
        <v>1</v>
      </c>
      <c r="W289" s="1">
        <v>3</v>
      </c>
      <c r="X289" s="1">
        <v>1</v>
      </c>
      <c r="Y289" s="1">
        <v>2</v>
      </c>
      <c r="Z289" s="1">
        <f>D289+H289+J289</f>
        <v>6</v>
      </c>
      <c r="AA289" s="1">
        <f t="shared" si="35"/>
        <v>2</v>
      </c>
      <c r="AB289" s="1">
        <f>E289+I289+K289</f>
        <v>8</v>
      </c>
      <c r="AC289" s="22">
        <f t="shared" si="36"/>
        <v>2.6666666666666665</v>
      </c>
      <c r="AD289" s="1">
        <f t="shared" si="28"/>
        <v>-2</v>
      </c>
    </row>
    <row r="290" spans="1:30" x14ac:dyDescent="0.25">
      <c r="A290" s="1">
        <v>286</v>
      </c>
      <c r="B290" s="1">
        <v>1994</v>
      </c>
      <c r="C290" t="s">
        <v>370</v>
      </c>
      <c r="D290" s="140">
        <v>3</v>
      </c>
      <c r="E290" s="140">
        <v>9</v>
      </c>
      <c r="F290" s="44" t="s">
        <v>242</v>
      </c>
      <c r="G290" s="32"/>
      <c r="H290" s="38">
        <v>4</v>
      </c>
      <c r="I290" s="30">
        <v>3</v>
      </c>
      <c r="J290" s="141">
        <v>6</v>
      </c>
      <c r="K290" s="140">
        <v>7</v>
      </c>
      <c r="L290" s="31"/>
      <c r="M290" s="31"/>
      <c r="N290" s="31"/>
      <c r="O290" s="31"/>
      <c r="P290" s="31"/>
      <c r="Q290" s="31"/>
      <c r="W290" s="17">
        <v>3</v>
      </c>
      <c r="X290" s="17">
        <v>1</v>
      </c>
      <c r="Y290" s="17">
        <v>2</v>
      </c>
      <c r="Z290" s="17">
        <f>D290+H290+J290</f>
        <v>13</v>
      </c>
      <c r="AA290" s="22">
        <f t="shared" si="35"/>
        <v>4.333333333333333</v>
      </c>
      <c r="AB290" s="17">
        <f>E290+I290+K290</f>
        <v>19</v>
      </c>
      <c r="AC290" s="19">
        <f t="shared" si="36"/>
        <v>6.333333333333333</v>
      </c>
      <c r="AD290" s="17">
        <f t="shared" si="28"/>
        <v>-6</v>
      </c>
    </row>
    <row r="291" spans="1:30" x14ac:dyDescent="0.25">
      <c r="A291" s="1">
        <v>287</v>
      </c>
      <c r="B291" s="1">
        <v>2011</v>
      </c>
      <c r="C291" s="54" t="s">
        <v>196</v>
      </c>
      <c r="D291" s="35">
        <v>2</v>
      </c>
      <c r="E291" s="35">
        <v>3</v>
      </c>
      <c r="F291" s="38">
        <v>5</v>
      </c>
      <c r="G291" s="30">
        <v>1</v>
      </c>
      <c r="H291" s="40">
        <v>0</v>
      </c>
      <c r="I291" s="35">
        <v>4</v>
      </c>
      <c r="J291" s="29"/>
      <c r="K291" s="29"/>
      <c r="W291" s="17">
        <v>3</v>
      </c>
      <c r="X291" s="17">
        <v>1</v>
      </c>
      <c r="Y291" s="17">
        <v>2</v>
      </c>
      <c r="Z291" s="17">
        <f>D291+F291+H291</f>
        <v>7</v>
      </c>
      <c r="AA291" s="19">
        <f t="shared" si="35"/>
        <v>2.3333333333333335</v>
      </c>
      <c r="AB291" s="17">
        <f>E291+G291+I291</f>
        <v>8</v>
      </c>
      <c r="AC291" s="19">
        <f t="shared" si="36"/>
        <v>2.6666666666666665</v>
      </c>
      <c r="AD291" s="1">
        <f t="shared" si="28"/>
        <v>-1</v>
      </c>
    </row>
    <row r="292" spans="1:30" x14ac:dyDescent="0.25">
      <c r="A292" s="1">
        <v>288</v>
      </c>
      <c r="B292" s="1">
        <v>2022</v>
      </c>
      <c r="C292" s="54" t="s">
        <v>122</v>
      </c>
      <c r="D292" s="30">
        <v>5</v>
      </c>
      <c r="E292" s="30">
        <v>4</v>
      </c>
      <c r="F292" s="40">
        <v>2</v>
      </c>
      <c r="G292" s="35">
        <v>3</v>
      </c>
      <c r="H292" s="40">
        <v>4</v>
      </c>
      <c r="I292" s="35">
        <v>5</v>
      </c>
      <c r="W292" s="1">
        <v>3</v>
      </c>
      <c r="X292" s="1">
        <v>1</v>
      </c>
      <c r="Y292" s="1">
        <v>2</v>
      </c>
      <c r="Z292" s="1">
        <f>D292+F292+H292</f>
        <v>11</v>
      </c>
      <c r="AA292" s="22">
        <f t="shared" si="35"/>
        <v>3.6666666666666665</v>
      </c>
      <c r="AB292" s="1">
        <f>E292+G292+I292</f>
        <v>12</v>
      </c>
      <c r="AC292" s="1">
        <f t="shared" si="36"/>
        <v>4</v>
      </c>
      <c r="AD292" s="1">
        <f t="shared" si="28"/>
        <v>-1</v>
      </c>
    </row>
    <row r="293" spans="1:30" x14ac:dyDescent="0.25">
      <c r="A293" s="1">
        <v>289</v>
      </c>
      <c r="B293" s="1">
        <v>2019</v>
      </c>
      <c r="C293" s="54" t="s">
        <v>43</v>
      </c>
      <c r="D293" s="32" t="s">
        <v>242</v>
      </c>
      <c r="E293" s="32"/>
      <c r="F293" s="40">
        <v>2</v>
      </c>
      <c r="G293" s="35">
        <v>9</v>
      </c>
      <c r="H293" s="38">
        <v>6</v>
      </c>
      <c r="I293" s="30">
        <v>1</v>
      </c>
      <c r="J293" s="40">
        <v>2</v>
      </c>
      <c r="K293" s="35">
        <v>7</v>
      </c>
      <c r="W293" s="1">
        <v>3</v>
      </c>
      <c r="X293" s="1">
        <v>1</v>
      </c>
      <c r="Y293" s="1">
        <v>2</v>
      </c>
      <c r="Z293" s="1">
        <f>F293+H293+J293</f>
        <v>10</v>
      </c>
      <c r="AA293" s="22">
        <f t="shared" si="35"/>
        <v>3.3333333333333335</v>
      </c>
      <c r="AB293" s="1">
        <f>G293+I293+K293</f>
        <v>17</v>
      </c>
      <c r="AC293" s="22">
        <f t="shared" si="36"/>
        <v>5.666666666666667</v>
      </c>
      <c r="AD293" s="1">
        <f t="shared" si="28"/>
        <v>-7</v>
      </c>
    </row>
    <row r="294" spans="1:30" x14ac:dyDescent="0.25">
      <c r="A294" s="1">
        <v>290</v>
      </c>
      <c r="B294" s="1">
        <v>2014</v>
      </c>
      <c r="C294" s="54" t="s">
        <v>43</v>
      </c>
      <c r="D294" s="32" t="s">
        <v>242</v>
      </c>
      <c r="E294" s="32"/>
      <c r="F294" s="38">
        <v>4</v>
      </c>
      <c r="G294" s="30">
        <v>2</v>
      </c>
      <c r="H294" s="163">
        <v>3</v>
      </c>
      <c r="I294" s="65">
        <v>8</v>
      </c>
      <c r="J294" s="40">
        <v>1</v>
      </c>
      <c r="K294" s="35">
        <v>12</v>
      </c>
      <c r="L294" s="18"/>
      <c r="M294" s="20"/>
      <c r="W294" s="17">
        <v>3</v>
      </c>
      <c r="X294" s="17">
        <v>1</v>
      </c>
      <c r="Y294" s="17">
        <v>2</v>
      </c>
      <c r="Z294" s="17">
        <f>F294+H294+J294</f>
        <v>8</v>
      </c>
      <c r="AA294" s="19">
        <f t="shared" si="35"/>
        <v>2.6666666666666665</v>
      </c>
      <c r="AB294" s="17">
        <f>G294+I294+K294</f>
        <v>22</v>
      </c>
      <c r="AC294" s="19">
        <f t="shared" si="36"/>
        <v>7.333333333333333</v>
      </c>
      <c r="AD294" s="1">
        <f t="shared" si="28"/>
        <v>-14</v>
      </c>
    </row>
    <row r="295" spans="1:30" x14ac:dyDescent="0.25">
      <c r="A295" s="1">
        <v>291</v>
      </c>
      <c r="B295" s="1">
        <v>2013</v>
      </c>
      <c r="C295" s="54" t="s">
        <v>43</v>
      </c>
      <c r="D295" s="35">
        <v>8</v>
      </c>
      <c r="E295" s="35">
        <v>10</v>
      </c>
      <c r="F295" s="38">
        <v>9</v>
      </c>
      <c r="G295" s="30">
        <v>3</v>
      </c>
      <c r="H295" s="40">
        <v>5</v>
      </c>
      <c r="I295" s="35">
        <v>8</v>
      </c>
      <c r="J295" s="18"/>
      <c r="K295" s="18"/>
      <c r="L295" s="18"/>
      <c r="M295" s="18"/>
      <c r="N295" s="18"/>
      <c r="O295" s="18"/>
      <c r="P295" s="18"/>
      <c r="Q295" s="18"/>
      <c r="R295" s="18"/>
      <c r="S295" s="18"/>
      <c r="W295" s="17">
        <v>3</v>
      </c>
      <c r="X295" s="17">
        <v>1</v>
      </c>
      <c r="Y295" s="17">
        <v>2</v>
      </c>
      <c r="Z295" s="17">
        <f>D295+F295+H295</f>
        <v>22</v>
      </c>
      <c r="AA295" s="19">
        <f t="shared" si="35"/>
        <v>7.333333333333333</v>
      </c>
      <c r="AB295" s="17">
        <f>E295+G295+I295</f>
        <v>21</v>
      </c>
      <c r="AC295" s="17">
        <f t="shared" si="36"/>
        <v>7</v>
      </c>
      <c r="AD295" s="1">
        <f t="shared" si="28"/>
        <v>1</v>
      </c>
    </row>
    <row r="296" spans="1:30" x14ac:dyDescent="0.25">
      <c r="A296" s="1">
        <v>292</v>
      </c>
      <c r="B296" s="1">
        <v>2011</v>
      </c>
      <c r="C296" s="54" t="s">
        <v>43</v>
      </c>
      <c r="D296" s="30">
        <v>7</v>
      </c>
      <c r="E296" s="30">
        <v>5</v>
      </c>
      <c r="F296" s="40">
        <v>4</v>
      </c>
      <c r="G296" s="35">
        <v>5</v>
      </c>
      <c r="H296" s="40">
        <v>6</v>
      </c>
      <c r="I296" s="35">
        <v>16</v>
      </c>
      <c r="W296" s="17">
        <v>3</v>
      </c>
      <c r="X296" s="17">
        <v>1</v>
      </c>
      <c r="Y296" s="17">
        <v>2</v>
      </c>
      <c r="Z296" s="17">
        <f>D296+F296+H296</f>
        <v>17</v>
      </c>
      <c r="AA296" s="19">
        <f t="shared" si="35"/>
        <v>5.666666666666667</v>
      </c>
      <c r="AB296" s="17">
        <f>E296+G296+I296</f>
        <v>26</v>
      </c>
      <c r="AC296" s="19">
        <f t="shared" si="36"/>
        <v>8.6666666666666661</v>
      </c>
      <c r="AD296" s="1">
        <f t="shared" si="28"/>
        <v>-9</v>
      </c>
    </row>
    <row r="297" spans="1:30" x14ac:dyDescent="0.25">
      <c r="A297" s="1">
        <v>293</v>
      </c>
      <c r="B297" s="1">
        <v>2016</v>
      </c>
      <c r="C297" s="54" t="s">
        <v>216</v>
      </c>
      <c r="D297" s="30">
        <v>4</v>
      </c>
      <c r="E297" s="30">
        <v>3</v>
      </c>
      <c r="F297" s="40">
        <v>5</v>
      </c>
      <c r="G297" s="35">
        <v>11</v>
      </c>
      <c r="H297" s="40">
        <v>2</v>
      </c>
      <c r="I297" s="35">
        <v>3</v>
      </c>
      <c r="W297" s="1">
        <v>3</v>
      </c>
      <c r="X297" s="1">
        <v>1</v>
      </c>
      <c r="Y297" s="1">
        <v>2</v>
      </c>
      <c r="Z297" s="1">
        <f>D297+F297+H297</f>
        <v>11</v>
      </c>
      <c r="AA297" s="22">
        <f t="shared" si="35"/>
        <v>3.6666666666666665</v>
      </c>
      <c r="AB297" s="1">
        <f>E297+G297+I297</f>
        <v>17</v>
      </c>
      <c r="AC297" s="22">
        <f t="shared" si="36"/>
        <v>5.666666666666667</v>
      </c>
      <c r="AD297" s="1">
        <f t="shared" si="28"/>
        <v>-6</v>
      </c>
    </row>
    <row r="298" spans="1:30" x14ac:dyDescent="0.25">
      <c r="A298" s="1">
        <v>294</v>
      </c>
      <c r="B298" s="17">
        <v>2024</v>
      </c>
      <c r="C298" s="54" t="s">
        <v>119</v>
      </c>
      <c r="D298" s="35">
        <v>0</v>
      </c>
      <c r="E298" s="35">
        <v>2</v>
      </c>
      <c r="F298" s="38">
        <v>8</v>
      </c>
      <c r="G298" s="30">
        <v>7</v>
      </c>
      <c r="H298" s="40">
        <v>5</v>
      </c>
      <c r="I298" s="35">
        <v>6</v>
      </c>
      <c r="J298" s="6"/>
      <c r="K298" s="6"/>
      <c r="L298" s="6"/>
      <c r="M298" s="6"/>
      <c r="N298" s="6"/>
      <c r="O298" s="6"/>
      <c r="P298" s="6"/>
      <c r="Q298" s="6"/>
      <c r="R298" s="6"/>
      <c r="S298" s="6"/>
      <c r="T298" s="6"/>
      <c r="U298" s="6"/>
      <c r="V298" s="5"/>
      <c r="W298" s="1">
        <v>3</v>
      </c>
      <c r="X298" s="1">
        <v>1</v>
      </c>
      <c r="Y298" s="1">
        <v>2</v>
      </c>
      <c r="Z298" s="1">
        <f>D298+F298+H298</f>
        <v>13</v>
      </c>
      <c r="AA298" s="22">
        <f t="shared" si="35"/>
        <v>4.333333333333333</v>
      </c>
      <c r="AB298" s="1">
        <f>E298+G298+I298</f>
        <v>15</v>
      </c>
      <c r="AC298" s="1">
        <f t="shared" si="36"/>
        <v>5</v>
      </c>
      <c r="AD298" s="1">
        <f t="shared" si="28"/>
        <v>-2</v>
      </c>
    </row>
    <row r="299" spans="1:30" x14ac:dyDescent="0.25">
      <c r="A299" s="1">
        <v>295</v>
      </c>
      <c r="B299" s="5">
        <v>2023</v>
      </c>
      <c r="C299" s="54" t="s">
        <v>119</v>
      </c>
      <c r="D299" s="35">
        <v>8</v>
      </c>
      <c r="E299" s="35">
        <v>9</v>
      </c>
      <c r="F299" s="38">
        <v>13</v>
      </c>
      <c r="G299" s="30">
        <v>1</v>
      </c>
      <c r="H299" s="40">
        <v>5</v>
      </c>
      <c r="I299" s="35">
        <v>9</v>
      </c>
      <c r="J299" s="6"/>
      <c r="K299" s="6"/>
      <c r="L299" s="6"/>
      <c r="M299" s="6"/>
      <c r="N299" s="6"/>
      <c r="O299" s="6"/>
      <c r="P299" s="6"/>
      <c r="Q299" s="6"/>
      <c r="R299" s="6"/>
      <c r="S299" s="6"/>
      <c r="W299" s="1">
        <v>3</v>
      </c>
      <c r="X299" s="1">
        <v>1</v>
      </c>
      <c r="Y299" s="1">
        <v>2</v>
      </c>
      <c r="Z299" s="1">
        <f>D299+F299+H299</f>
        <v>26</v>
      </c>
      <c r="AA299" s="22">
        <f t="shared" si="35"/>
        <v>8.6666666666666661</v>
      </c>
      <c r="AB299" s="1">
        <f>E299+G299+I299</f>
        <v>19</v>
      </c>
      <c r="AC299" s="22">
        <f t="shared" si="36"/>
        <v>6.333333333333333</v>
      </c>
      <c r="AD299" s="1">
        <f t="shared" si="28"/>
        <v>7</v>
      </c>
    </row>
    <row r="300" spans="1:30" x14ac:dyDescent="0.25">
      <c r="A300" s="1">
        <v>296</v>
      </c>
      <c r="B300" s="1">
        <v>2018</v>
      </c>
      <c r="C300" s="54" t="s">
        <v>74</v>
      </c>
      <c r="D300" s="35">
        <v>1</v>
      </c>
      <c r="E300" s="35">
        <v>10</v>
      </c>
      <c r="F300" s="38">
        <v>10</v>
      </c>
      <c r="G300" s="30">
        <v>7</v>
      </c>
      <c r="H300" s="44" t="s">
        <v>242</v>
      </c>
      <c r="I300" s="32"/>
      <c r="J300" s="40">
        <v>3</v>
      </c>
      <c r="K300" s="35">
        <v>13</v>
      </c>
      <c r="L300" s="18"/>
      <c r="M300" s="18"/>
      <c r="W300" s="17">
        <v>3</v>
      </c>
      <c r="X300" s="17">
        <v>1</v>
      </c>
      <c r="Y300" s="17">
        <v>2</v>
      </c>
      <c r="Z300" s="17">
        <f>D300+F300+J300</f>
        <v>14</v>
      </c>
      <c r="AA300" s="19">
        <f t="shared" si="35"/>
        <v>4.666666666666667</v>
      </c>
      <c r="AB300" s="17">
        <f>E300+G300+K300</f>
        <v>30</v>
      </c>
      <c r="AC300" s="17">
        <f t="shared" si="36"/>
        <v>10</v>
      </c>
      <c r="AD300" s="1">
        <f t="shared" si="28"/>
        <v>-16</v>
      </c>
    </row>
    <row r="301" spans="1:30" x14ac:dyDescent="0.25">
      <c r="A301" s="1">
        <v>297</v>
      </c>
      <c r="B301" s="1">
        <v>2017</v>
      </c>
      <c r="C301" s="54" t="s">
        <v>223</v>
      </c>
      <c r="D301" s="35">
        <v>0</v>
      </c>
      <c r="E301" s="35">
        <v>5</v>
      </c>
      <c r="F301" s="38">
        <v>5</v>
      </c>
      <c r="G301" s="30">
        <v>2</v>
      </c>
      <c r="H301" s="40">
        <v>0</v>
      </c>
      <c r="I301" s="35">
        <v>10</v>
      </c>
      <c r="W301" s="17">
        <v>3</v>
      </c>
      <c r="X301" s="17">
        <v>1</v>
      </c>
      <c r="Y301" s="17">
        <v>2</v>
      </c>
      <c r="Z301" s="17">
        <f>D301+F301+H301</f>
        <v>5</v>
      </c>
      <c r="AA301" s="19">
        <f t="shared" si="35"/>
        <v>1.6666666666666667</v>
      </c>
      <c r="AB301" s="17">
        <f>E301+G301+I301</f>
        <v>17</v>
      </c>
      <c r="AC301" s="19">
        <f t="shared" si="36"/>
        <v>5.666666666666667</v>
      </c>
      <c r="AD301" s="1">
        <f t="shared" si="28"/>
        <v>-12</v>
      </c>
    </row>
    <row r="302" spans="1:30" x14ac:dyDescent="0.25">
      <c r="A302" s="1">
        <v>298</v>
      </c>
      <c r="B302" s="1">
        <v>2010</v>
      </c>
      <c r="C302" s="54" t="s">
        <v>177</v>
      </c>
      <c r="D302" s="35">
        <v>2</v>
      </c>
      <c r="E302" s="35">
        <v>3</v>
      </c>
      <c r="F302" s="38">
        <v>12</v>
      </c>
      <c r="G302" s="30">
        <v>2</v>
      </c>
      <c r="H302" s="40">
        <v>2</v>
      </c>
      <c r="I302" s="35">
        <v>3</v>
      </c>
      <c r="J302" s="31"/>
      <c r="K302" s="31"/>
      <c r="W302" s="17">
        <v>3</v>
      </c>
      <c r="X302" s="17">
        <v>1</v>
      </c>
      <c r="Y302" s="17">
        <v>2</v>
      </c>
      <c r="Z302" s="1">
        <f>D302+F302+H302</f>
        <v>16</v>
      </c>
      <c r="AA302" s="22">
        <f t="shared" si="35"/>
        <v>5.333333333333333</v>
      </c>
      <c r="AB302" s="1">
        <f>E302+G302+I302</f>
        <v>8</v>
      </c>
      <c r="AC302" s="22">
        <f t="shared" si="36"/>
        <v>2.6666666666666665</v>
      </c>
      <c r="AD302" s="1">
        <f t="shared" si="28"/>
        <v>8</v>
      </c>
    </row>
    <row r="303" spans="1:30" x14ac:dyDescent="0.25">
      <c r="A303" s="1">
        <v>299</v>
      </c>
      <c r="B303" s="1">
        <v>2022</v>
      </c>
      <c r="C303" s="54" t="s">
        <v>103</v>
      </c>
      <c r="D303" s="35">
        <v>0</v>
      </c>
      <c r="E303" s="35">
        <v>4</v>
      </c>
      <c r="F303" s="38">
        <v>13</v>
      </c>
      <c r="G303" s="30">
        <v>4</v>
      </c>
      <c r="H303" s="44" t="s">
        <v>242</v>
      </c>
      <c r="I303" s="32"/>
      <c r="J303" s="35">
        <v>4</v>
      </c>
      <c r="K303" s="35">
        <v>9</v>
      </c>
      <c r="W303" s="1">
        <v>3</v>
      </c>
      <c r="X303" s="1">
        <v>1</v>
      </c>
      <c r="Y303" s="1">
        <v>2</v>
      </c>
      <c r="Z303" s="1">
        <f>D303+F303+J303</f>
        <v>17</v>
      </c>
      <c r="AA303" s="22">
        <f t="shared" si="35"/>
        <v>5.666666666666667</v>
      </c>
      <c r="AB303" s="1">
        <f>E303+G303+K303</f>
        <v>17</v>
      </c>
      <c r="AC303" s="22">
        <f t="shared" si="36"/>
        <v>5.666666666666667</v>
      </c>
      <c r="AD303" s="1">
        <f t="shared" si="28"/>
        <v>0</v>
      </c>
    </row>
    <row r="304" spans="1:30" x14ac:dyDescent="0.25">
      <c r="A304" s="1">
        <v>300</v>
      </c>
      <c r="B304" s="1">
        <v>2019</v>
      </c>
      <c r="C304" s="54" t="s">
        <v>103</v>
      </c>
      <c r="D304" s="30">
        <v>4</v>
      </c>
      <c r="E304" s="30">
        <v>2</v>
      </c>
      <c r="F304" s="40">
        <v>0</v>
      </c>
      <c r="G304" s="35">
        <v>10</v>
      </c>
      <c r="H304" s="40">
        <v>1</v>
      </c>
      <c r="I304" s="35">
        <v>12</v>
      </c>
      <c r="W304" s="1">
        <v>3</v>
      </c>
      <c r="X304" s="1">
        <v>1</v>
      </c>
      <c r="Y304" s="1">
        <v>2</v>
      </c>
      <c r="Z304" s="1">
        <f>D304+F304+H304</f>
        <v>5</v>
      </c>
      <c r="AA304" s="22">
        <f t="shared" si="35"/>
        <v>1.6666666666666667</v>
      </c>
      <c r="AB304" s="1">
        <f>E304+G304+I304</f>
        <v>24</v>
      </c>
      <c r="AC304" s="1">
        <f t="shared" si="36"/>
        <v>8</v>
      </c>
      <c r="AD304" s="1">
        <f t="shared" si="28"/>
        <v>-19</v>
      </c>
    </row>
    <row r="305" spans="1:30" x14ac:dyDescent="0.25">
      <c r="A305" s="1">
        <v>301</v>
      </c>
      <c r="B305" s="1">
        <v>1994</v>
      </c>
      <c r="C305" t="s">
        <v>103</v>
      </c>
      <c r="D305" s="30">
        <v>2</v>
      </c>
      <c r="E305" s="30">
        <v>1</v>
      </c>
      <c r="F305" s="141">
        <v>1</v>
      </c>
      <c r="G305" s="140">
        <v>7</v>
      </c>
      <c r="H305" s="44" t="s">
        <v>242</v>
      </c>
      <c r="I305" s="32"/>
      <c r="J305" s="140">
        <v>2</v>
      </c>
      <c r="K305" s="140">
        <v>4</v>
      </c>
      <c r="L305" s="31"/>
      <c r="M305" s="31"/>
      <c r="N305" s="31"/>
      <c r="O305" s="31"/>
      <c r="P305" s="31"/>
      <c r="Q305" s="31"/>
      <c r="W305" s="17">
        <v>3</v>
      </c>
      <c r="X305" s="17">
        <v>1</v>
      </c>
      <c r="Y305" s="17">
        <v>2</v>
      </c>
      <c r="Z305" s="17">
        <f>D305+F305+J305</f>
        <v>5</v>
      </c>
      <c r="AA305" s="22">
        <f t="shared" si="35"/>
        <v>1.6666666666666667</v>
      </c>
      <c r="AB305" s="17">
        <f>E305+G305+K305</f>
        <v>12</v>
      </c>
      <c r="AC305" s="19">
        <f t="shared" si="36"/>
        <v>4</v>
      </c>
      <c r="AD305" s="17">
        <f t="shared" si="28"/>
        <v>-7</v>
      </c>
    </row>
    <row r="306" spans="1:30" x14ac:dyDescent="0.25">
      <c r="A306" s="1">
        <v>302</v>
      </c>
      <c r="B306" s="1">
        <v>1996</v>
      </c>
      <c r="C306" t="s">
        <v>103</v>
      </c>
      <c r="D306" s="140">
        <v>9</v>
      </c>
      <c r="E306" s="140">
        <v>12</v>
      </c>
      <c r="F306" s="38">
        <v>8</v>
      </c>
      <c r="G306" s="30">
        <v>2</v>
      </c>
      <c r="H306" s="141">
        <v>2</v>
      </c>
      <c r="I306" s="140">
        <v>12</v>
      </c>
      <c r="J306" s="18"/>
      <c r="K306" s="18"/>
      <c r="L306" s="18"/>
      <c r="M306" s="18"/>
      <c r="N306" s="18"/>
      <c r="O306" s="18"/>
      <c r="P306" s="146"/>
      <c r="Q306" s="146"/>
      <c r="R306" s="53"/>
      <c r="W306" s="1">
        <v>3</v>
      </c>
      <c r="X306" s="1">
        <v>1</v>
      </c>
      <c r="Y306" s="1">
        <v>2</v>
      </c>
      <c r="Z306" s="1">
        <f>D306+F306+H306</f>
        <v>19</v>
      </c>
      <c r="AA306" s="22">
        <f t="shared" si="35"/>
        <v>6.333333333333333</v>
      </c>
      <c r="AB306" s="1">
        <f>E306+G306+I306</f>
        <v>26</v>
      </c>
      <c r="AC306" s="22">
        <f t="shared" si="36"/>
        <v>8.6666666666666661</v>
      </c>
      <c r="AD306" s="1">
        <f t="shared" si="28"/>
        <v>-7</v>
      </c>
    </row>
    <row r="307" spans="1:30" x14ac:dyDescent="0.25">
      <c r="A307" s="1">
        <v>303</v>
      </c>
      <c r="B307" s="1">
        <v>2013</v>
      </c>
      <c r="C307" s="54" t="s">
        <v>175</v>
      </c>
      <c r="D307" s="30">
        <v>10</v>
      </c>
      <c r="E307" s="30">
        <v>8</v>
      </c>
      <c r="F307" s="40">
        <v>3</v>
      </c>
      <c r="G307" s="35">
        <v>8</v>
      </c>
      <c r="H307" s="40">
        <v>3</v>
      </c>
      <c r="I307" s="35">
        <v>5</v>
      </c>
      <c r="J307" s="18"/>
      <c r="K307" s="18"/>
      <c r="L307" s="18"/>
      <c r="M307" s="18"/>
      <c r="N307" s="18"/>
      <c r="O307" s="18"/>
      <c r="P307" s="18"/>
      <c r="Q307" s="18"/>
      <c r="R307" s="18"/>
      <c r="S307" s="18"/>
      <c r="W307" s="17">
        <v>3</v>
      </c>
      <c r="X307" s="17">
        <v>1</v>
      </c>
      <c r="Y307" s="17">
        <v>2</v>
      </c>
      <c r="Z307" s="17">
        <f>D307+F307+H307</f>
        <v>16</v>
      </c>
      <c r="AA307" s="19">
        <f t="shared" si="35"/>
        <v>5.333333333333333</v>
      </c>
      <c r="AB307" s="17">
        <f>E307+G307+I307</f>
        <v>21</v>
      </c>
      <c r="AC307" s="17">
        <f t="shared" si="36"/>
        <v>7</v>
      </c>
      <c r="AD307" s="1">
        <f t="shared" si="28"/>
        <v>-5</v>
      </c>
    </row>
    <row r="308" spans="1:30" x14ac:dyDescent="0.25">
      <c r="A308" s="1">
        <v>304</v>
      </c>
      <c r="B308" s="1">
        <v>2009</v>
      </c>
      <c r="C308" s="54" t="s">
        <v>162</v>
      </c>
      <c r="D308" s="35">
        <v>5</v>
      </c>
      <c r="E308" s="35">
        <v>6</v>
      </c>
      <c r="F308" s="38">
        <v>7</v>
      </c>
      <c r="G308" s="30">
        <v>2</v>
      </c>
      <c r="H308" s="40">
        <v>5</v>
      </c>
      <c r="I308" s="35">
        <v>12</v>
      </c>
      <c r="J308" s="18"/>
      <c r="K308" s="18"/>
      <c r="W308" s="1">
        <v>3</v>
      </c>
      <c r="X308" s="1">
        <v>1</v>
      </c>
      <c r="Y308" s="1">
        <v>2</v>
      </c>
      <c r="Z308" s="1">
        <f>D308+F308+H308</f>
        <v>17</v>
      </c>
      <c r="AA308" s="22">
        <f t="shared" si="35"/>
        <v>5.666666666666667</v>
      </c>
      <c r="AB308" s="1">
        <f>E308+G308+I308</f>
        <v>20</v>
      </c>
      <c r="AC308" s="22">
        <f t="shared" si="36"/>
        <v>6.666666666666667</v>
      </c>
      <c r="AD308" s="1">
        <f t="shared" si="28"/>
        <v>-3</v>
      </c>
    </row>
    <row r="309" spans="1:30" x14ac:dyDescent="0.25">
      <c r="A309" s="1">
        <v>305</v>
      </c>
      <c r="B309" s="1">
        <v>2018</v>
      </c>
      <c r="C309" s="54" t="s">
        <v>107</v>
      </c>
      <c r="D309" s="35">
        <v>6</v>
      </c>
      <c r="E309" s="35">
        <v>9</v>
      </c>
      <c r="F309" s="38">
        <v>3</v>
      </c>
      <c r="G309" s="30">
        <v>1</v>
      </c>
      <c r="H309" s="40">
        <v>3</v>
      </c>
      <c r="I309" s="35">
        <v>10</v>
      </c>
      <c r="J309" s="18"/>
      <c r="K309" s="18"/>
      <c r="L309" s="18"/>
      <c r="M309" s="18"/>
      <c r="W309" s="17">
        <v>3</v>
      </c>
      <c r="X309" s="17">
        <v>1</v>
      </c>
      <c r="Y309" s="17">
        <v>2</v>
      </c>
      <c r="Z309" s="17">
        <f>D309+F309+H309</f>
        <v>12</v>
      </c>
      <c r="AA309" s="17">
        <f t="shared" si="35"/>
        <v>4</v>
      </c>
      <c r="AB309" s="17">
        <f>E309+G309+I309</f>
        <v>20</v>
      </c>
      <c r="AC309" s="19">
        <f t="shared" si="36"/>
        <v>6.666666666666667</v>
      </c>
      <c r="AD309" s="1">
        <f t="shared" si="28"/>
        <v>-8</v>
      </c>
    </row>
    <row r="310" spans="1:30" x14ac:dyDescent="0.25">
      <c r="A310" s="1">
        <v>306</v>
      </c>
      <c r="B310" s="1">
        <v>2010</v>
      </c>
      <c r="C310" s="54" t="s">
        <v>180</v>
      </c>
      <c r="D310" s="30">
        <v>3</v>
      </c>
      <c r="E310" s="30">
        <v>2</v>
      </c>
      <c r="F310" s="44" t="s">
        <v>242</v>
      </c>
      <c r="G310" s="32"/>
      <c r="H310" s="40">
        <v>9</v>
      </c>
      <c r="I310" s="35">
        <v>12</v>
      </c>
      <c r="J310" s="40">
        <v>3</v>
      </c>
      <c r="K310" s="35">
        <v>4</v>
      </c>
      <c r="W310" s="17">
        <v>3</v>
      </c>
      <c r="X310" s="17">
        <v>1</v>
      </c>
      <c r="Y310" s="17">
        <v>2</v>
      </c>
      <c r="Z310" s="1">
        <f>D310+H310+J310</f>
        <v>15</v>
      </c>
      <c r="AA310" s="1">
        <f t="shared" si="35"/>
        <v>5</v>
      </c>
      <c r="AB310" s="1">
        <f>E310+I310+K310</f>
        <v>18</v>
      </c>
      <c r="AC310" s="1">
        <f t="shared" si="36"/>
        <v>6</v>
      </c>
      <c r="AD310" s="1">
        <f t="shared" si="28"/>
        <v>-3</v>
      </c>
    </row>
    <row r="311" spans="1:30" x14ac:dyDescent="0.25">
      <c r="A311" s="1">
        <v>307</v>
      </c>
      <c r="B311" s="1">
        <v>2009</v>
      </c>
      <c r="C311" s="54" t="s">
        <v>180</v>
      </c>
      <c r="D311" s="30">
        <v>9</v>
      </c>
      <c r="E311" s="30">
        <v>3</v>
      </c>
      <c r="F311" s="40">
        <v>5</v>
      </c>
      <c r="G311" s="35">
        <v>6</v>
      </c>
      <c r="H311" s="40">
        <v>0</v>
      </c>
      <c r="I311" s="35">
        <v>3</v>
      </c>
      <c r="J311" s="18"/>
      <c r="K311" s="18"/>
      <c r="W311" s="1">
        <v>3</v>
      </c>
      <c r="X311" s="1">
        <v>1</v>
      </c>
      <c r="Y311" s="1">
        <v>2</v>
      </c>
      <c r="Z311" s="1">
        <f t="shared" ref="Z311:Z317" si="37">D311+F311+H311</f>
        <v>14</v>
      </c>
      <c r="AA311" s="22">
        <f t="shared" si="35"/>
        <v>4.666666666666667</v>
      </c>
      <c r="AB311" s="1">
        <f t="shared" ref="AB311:AB317" si="38">E311+G311+I311</f>
        <v>12</v>
      </c>
      <c r="AC311" s="1">
        <f t="shared" si="36"/>
        <v>4</v>
      </c>
      <c r="AD311" s="1">
        <f t="shared" si="28"/>
        <v>2</v>
      </c>
    </row>
    <row r="312" spans="1:30" x14ac:dyDescent="0.25">
      <c r="A312" s="1">
        <v>308</v>
      </c>
      <c r="B312" s="1">
        <v>2019</v>
      </c>
      <c r="C312" s="54" t="s">
        <v>71</v>
      </c>
      <c r="D312" s="30">
        <v>3</v>
      </c>
      <c r="E312" s="30">
        <v>1</v>
      </c>
      <c r="F312" s="40">
        <v>5</v>
      </c>
      <c r="G312" s="35">
        <v>10</v>
      </c>
      <c r="H312" s="40">
        <v>1</v>
      </c>
      <c r="I312" s="35">
        <v>2</v>
      </c>
      <c r="W312" s="1">
        <v>3</v>
      </c>
      <c r="X312" s="1">
        <v>1</v>
      </c>
      <c r="Y312" s="1">
        <v>2</v>
      </c>
      <c r="Z312" s="1">
        <f t="shared" si="37"/>
        <v>9</v>
      </c>
      <c r="AA312" s="1">
        <f t="shared" si="35"/>
        <v>3</v>
      </c>
      <c r="AB312" s="1">
        <f t="shared" si="38"/>
        <v>13</v>
      </c>
      <c r="AC312" s="22">
        <f t="shared" si="36"/>
        <v>4.333333333333333</v>
      </c>
      <c r="AD312" s="1">
        <f t="shared" si="28"/>
        <v>-4</v>
      </c>
    </row>
    <row r="313" spans="1:30" x14ac:dyDescent="0.25">
      <c r="A313" s="1">
        <v>309</v>
      </c>
      <c r="B313" s="1">
        <v>2016</v>
      </c>
      <c r="C313" s="54" t="s">
        <v>179</v>
      </c>
      <c r="D313" s="35">
        <v>1</v>
      </c>
      <c r="E313" s="35">
        <v>10</v>
      </c>
      <c r="F313" s="38">
        <v>1</v>
      </c>
      <c r="G313" s="30">
        <v>0</v>
      </c>
      <c r="H313" s="40">
        <v>3</v>
      </c>
      <c r="I313" s="35">
        <v>4</v>
      </c>
      <c r="W313" s="1">
        <v>3</v>
      </c>
      <c r="X313" s="1">
        <v>1</v>
      </c>
      <c r="Y313" s="1">
        <v>2</v>
      </c>
      <c r="Z313" s="1">
        <f t="shared" si="37"/>
        <v>5</v>
      </c>
      <c r="AA313" s="22">
        <f t="shared" si="35"/>
        <v>1.6666666666666667</v>
      </c>
      <c r="AB313" s="1">
        <f t="shared" si="38"/>
        <v>14</v>
      </c>
      <c r="AC313" s="22">
        <f t="shared" si="36"/>
        <v>4.666666666666667</v>
      </c>
      <c r="AD313" s="1">
        <f t="shared" si="28"/>
        <v>-9</v>
      </c>
    </row>
    <row r="314" spans="1:30" x14ac:dyDescent="0.25">
      <c r="A314" s="1">
        <v>310</v>
      </c>
      <c r="B314" s="1">
        <v>2013</v>
      </c>
      <c r="C314" s="54" t="s">
        <v>179</v>
      </c>
      <c r="D314" s="30">
        <v>7</v>
      </c>
      <c r="E314" s="30">
        <v>3</v>
      </c>
      <c r="F314" s="40">
        <v>3</v>
      </c>
      <c r="G314" s="35">
        <v>7</v>
      </c>
      <c r="H314" s="40">
        <v>2</v>
      </c>
      <c r="I314" s="35">
        <v>6</v>
      </c>
      <c r="J314" s="18"/>
      <c r="K314" s="18"/>
      <c r="L314" s="18"/>
      <c r="M314" s="18"/>
      <c r="N314" s="18"/>
      <c r="O314" s="18"/>
      <c r="P314" s="18"/>
      <c r="Q314" s="18"/>
      <c r="R314" s="18"/>
      <c r="S314" s="18"/>
      <c r="W314" s="17">
        <v>3</v>
      </c>
      <c r="X314" s="17">
        <v>1</v>
      </c>
      <c r="Y314" s="17">
        <v>2</v>
      </c>
      <c r="Z314" s="17">
        <f t="shared" si="37"/>
        <v>12</v>
      </c>
      <c r="AA314" s="17">
        <f t="shared" si="35"/>
        <v>4</v>
      </c>
      <c r="AB314" s="17">
        <f t="shared" si="38"/>
        <v>16</v>
      </c>
      <c r="AC314" s="19">
        <f t="shared" si="36"/>
        <v>5.333333333333333</v>
      </c>
      <c r="AD314" s="1">
        <f t="shared" si="28"/>
        <v>-4</v>
      </c>
    </row>
    <row r="315" spans="1:30" x14ac:dyDescent="0.25">
      <c r="A315" s="1">
        <v>311</v>
      </c>
      <c r="B315" s="1">
        <v>2012</v>
      </c>
      <c r="C315" s="66" t="s">
        <v>179</v>
      </c>
      <c r="D315" s="30">
        <v>7</v>
      </c>
      <c r="E315" s="30">
        <v>6</v>
      </c>
      <c r="F315" s="40">
        <v>0</v>
      </c>
      <c r="G315" s="35">
        <v>6</v>
      </c>
      <c r="H315" s="40">
        <v>2</v>
      </c>
      <c r="I315" s="35">
        <v>6</v>
      </c>
      <c r="J315" s="18"/>
      <c r="K315" s="18"/>
      <c r="L315" s="18"/>
      <c r="M315" s="18"/>
      <c r="N315" s="18"/>
      <c r="O315" s="18"/>
      <c r="P315" s="18"/>
      <c r="Q315" s="18"/>
      <c r="R315" s="18"/>
      <c r="S315" s="18"/>
      <c r="W315" s="17">
        <v>3</v>
      </c>
      <c r="X315" s="17">
        <v>1</v>
      </c>
      <c r="Y315" s="17">
        <v>2</v>
      </c>
      <c r="Z315" s="17">
        <f t="shared" si="37"/>
        <v>9</v>
      </c>
      <c r="AA315" s="17">
        <f>W315</f>
        <v>3</v>
      </c>
      <c r="AB315" s="17">
        <f t="shared" si="38"/>
        <v>18</v>
      </c>
      <c r="AC315" s="17">
        <f>W315</f>
        <v>3</v>
      </c>
      <c r="AD315" s="1">
        <f t="shared" si="28"/>
        <v>-9</v>
      </c>
    </row>
    <row r="316" spans="1:30" x14ac:dyDescent="0.25">
      <c r="A316" s="1">
        <v>312</v>
      </c>
      <c r="B316" s="1">
        <v>2011</v>
      </c>
      <c r="C316" s="54" t="s">
        <v>179</v>
      </c>
      <c r="D316" s="35">
        <v>0</v>
      </c>
      <c r="E316" s="35">
        <v>1</v>
      </c>
      <c r="F316" s="38">
        <v>4</v>
      </c>
      <c r="G316" s="30">
        <v>3</v>
      </c>
      <c r="H316" s="40">
        <v>2</v>
      </c>
      <c r="I316" s="35">
        <v>9</v>
      </c>
      <c r="L316" s="29"/>
      <c r="M316" s="29"/>
      <c r="W316" s="17">
        <v>3</v>
      </c>
      <c r="X316" s="17">
        <v>1</v>
      </c>
      <c r="Y316" s="17">
        <v>2</v>
      </c>
      <c r="Z316" s="17">
        <f t="shared" si="37"/>
        <v>6</v>
      </c>
      <c r="AA316" s="17">
        <f>Z316/W316</f>
        <v>2</v>
      </c>
      <c r="AB316" s="17">
        <f t="shared" si="38"/>
        <v>13</v>
      </c>
      <c r="AC316" s="19">
        <f>AB316/W316</f>
        <v>4.333333333333333</v>
      </c>
      <c r="AD316" s="1">
        <f t="shared" si="28"/>
        <v>-7</v>
      </c>
    </row>
    <row r="317" spans="1:30" x14ac:dyDescent="0.25">
      <c r="A317" s="1">
        <v>313</v>
      </c>
      <c r="B317" s="1">
        <v>2017</v>
      </c>
      <c r="C317" s="54" t="s">
        <v>217</v>
      </c>
      <c r="D317" s="35">
        <v>1</v>
      </c>
      <c r="E317" s="35">
        <v>10</v>
      </c>
      <c r="F317" s="38">
        <v>10</v>
      </c>
      <c r="G317" s="30">
        <v>3</v>
      </c>
      <c r="H317" s="40">
        <v>1</v>
      </c>
      <c r="I317" s="35">
        <v>12</v>
      </c>
      <c r="W317" s="17">
        <v>3</v>
      </c>
      <c r="X317" s="17">
        <v>1</v>
      </c>
      <c r="Y317" s="17">
        <v>2</v>
      </c>
      <c r="Z317" s="17">
        <f t="shared" si="37"/>
        <v>12</v>
      </c>
      <c r="AA317" s="17">
        <f>Z317/W317</f>
        <v>4</v>
      </c>
      <c r="AB317" s="17">
        <f t="shared" si="38"/>
        <v>25</v>
      </c>
      <c r="AC317" s="19">
        <f>AB317/W317</f>
        <v>8.3333333333333339</v>
      </c>
      <c r="AD317" s="1">
        <f t="shared" si="28"/>
        <v>-13</v>
      </c>
    </row>
    <row r="318" spans="1:30" x14ac:dyDescent="0.25">
      <c r="A318" s="1">
        <v>314</v>
      </c>
      <c r="B318" s="1">
        <v>2009</v>
      </c>
      <c r="C318" s="54" t="s">
        <v>187</v>
      </c>
      <c r="D318" s="35">
        <v>4</v>
      </c>
      <c r="E318" s="35">
        <v>7</v>
      </c>
      <c r="F318" s="44" t="s">
        <v>242</v>
      </c>
      <c r="G318" s="289"/>
      <c r="H318" s="38">
        <v>5</v>
      </c>
      <c r="I318" s="30">
        <v>4</v>
      </c>
      <c r="J318" s="40">
        <v>3</v>
      </c>
      <c r="K318" s="35">
        <v>4</v>
      </c>
      <c r="W318" s="1">
        <v>3</v>
      </c>
      <c r="X318" s="1">
        <v>1</v>
      </c>
      <c r="Y318" s="1">
        <v>2</v>
      </c>
      <c r="Z318" s="1">
        <f>D318+H318+J318</f>
        <v>12</v>
      </c>
      <c r="AA318" s="1">
        <f>Z318/W318</f>
        <v>4</v>
      </c>
      <c r="AB318" s="1">
        <f>E318+I318+K318</f>
        <v>15</v>
      </c>
      <c r="AC318" s="1">
        <f>AB318/W318</f>
        <v>5</v>
      </c>
      <c r="AD318" s="1">
        <f t="shared" si="28"/>
        <v>-3</v>
      </c>
    </row>
    <row r="319" spans="1:30" x14ac:dyDescent="0.25">
      <c r="A319" s="1">
        <v>315</v>
      </c>
      <c r="B319" s="5">
        <v>2023</v>
      </c>
      <c r="C319" s="54" t="s">
        <v>109</v>
      </c>
      <c r="D319" s="35">
        <v>6</v>
      </c>
      <c r="E319" s="35">
        <v>10</v>
      </c>
      <c r="F319" s="38">
        <v>4</v>
      </c>
      <c r="G319" s="30">
        <v>3</v>
      </c>
      <c r="H319" s="40">
        <v>1</v>
      </c>
      <c r="I319" s="35">
        <v>6</v>
      </c>
      <c r="J319" s="6"/>
      <c r="K319" s="6"/>
      <c r="L319" s="6"/>
      <c r="M319" s="6"/>
      <c r="N319" s="6"/>
      <c r="O319" s="6"/>
      <c r="P319" s="6"/>
      <c r="Q319" s="6"/>
      <c r="R319" s="6"/>
      <c r="S319" s="6"/>
      <c r="W319" s="1">
        <v>3</v>
      </c>
      <c r="X319" s="1">
        <v>1</v>
      </c>
      <c r="Y319" s="1">
        <v>2</v>
      </c>
      <c r="Z319" s="1">
        <f>D319+F319+H319</f>
        <v>11</v>
      </c>
      <c r="AA319" s="22">
        <f>Z319/W319</f>
        <v>3.6666666666666665</v>
      </c>
      <c r="AB319" s="1">
        <f>E319+G319+I319</f>
        <v>19</v>
      </c>
      <c r="AC319" s="22">
        <f>AB319/W319</f>
        <v>6.333333333333333</v>
      </c>
      <c r="AD319" s="1">
        <f t="shared" si="28"/>
        <v>-8</v>
      </c>
    </row>
    <row r="320" spans="1:30" x14ac:dyDescent="0.25">
      <c r="A320" s="1">
        <v>316</v>
      </c>
      <c r="B320" s="1">
        <v>2016</v>
      </c>
      <c r="C320" s="54" t="s">
        <v>290</v>
      </c>
      <c r="D320" s="35">
        <v>2</v>
      </c>
      <c r="E320" s="35">
        <v>5</v>
      </c>
      <c r="F320" s="38">
        <v>9</v>
      </c>
      <c r="G320" s="30">
        <v>7</v>
      </c>
      <c r="H320" s="40">
        <v>2</v>
      </c>
      <c r="I320" s="35">
        <v>9</v>
      </c>
      <c r="W320" s="1">
        <v>3</v>
      </c>
      <c r="X320" s="1">
        <v>1</v>
      </c>
      <c r="Y320" s="1">
        <v>2</v>
      </c>
      <c r="Z320" s="1">
        <f>D320+F320+H320</f>
        <v>13</v>
      </c>
      <c r="AA320" s="22">
        <f>Z320/W320</f>
        <v>4.333333333333333</v>
      </c>
      <c r="AB320" s="1">
        <f>E320+G320+I320</f>
        <v>21</v>
      </c>
      <c r="AC320" s="1">
        <f>AB320/W320</f>
        <v>7</v>
      </c>
      <c r="AD320" s="1">
        <f t="shared" si="28"/>
        <v>-8</v>
      </c>
    </row>
    <row r="321" spans="1:30" x14ac:dyDescent="0.25">
      <c r="A321" s="1">
        <v>317</v>
      </c>
      <c r="B321" s="1">
        <v>2012</v>
      </c>
      <c r="C321" s="66" t="s">
        <v>290</v>
      </c>
      <c r="D321" s="30">
        <v>6</v>
      </c>
      <c r="E321" s="30">
        <v>2</v>
      </c>
      <c r="F321" s="40">
        <v>2</v>
      </c>
      <c r="G321" s="35">
        <v>3</v>
      </c>
      <c r="H321" s="40">
        <v>6</v>
      </c>
      <c r="I321" s="35">
        <v>7</v>
      </c>
      <c r="J321" s="18"/>
      <c r="K321" s="18"/>
      <c r="L321" s="18"/>
      <c r="M321" s="18"/>
      <c r="N321" s="18"/>
      <c r="O321" s="18"/>
      <c r="P321" s="18"/>
      <c r="Q321" s="18"/>
      <c r="R321" s="18"/>
      <c r="S321" s="18"/>
      <c r="W321" s="17">
        <v>3</v>
      </c>
      <c r="X321" s="17">
        <v>1</v>
      </c>
      <c r="Y321" s="17">
        <v>2</v>
      </c>
      <c r="Z321" s="17">
        <f>D321+F321+H321</f>
        <v>14</v>
      </c>
      <c r="AA321" s="17">
        <f>W321</f>
        <v>3</v>
      </c>
      <c r="AB321" s="17">
        <f>E321+G321+I321</f>
        <v>12</v>
      </c>
      <c r="AC321" s="17">
        <f>W321</f>
        <v>3</v>
      </c>
      <c r="AD321" s="1">
        <f t="shared" si="28"/>
        <v>2</v>
      </c>
    </row>
    <row r="322" spans="1:30" x14ac:dyDescent="0.25">
      <c r="A322" s="1">
        <v>318</v>
      </c>
      <c r="B322" s="1">
        <v>2011</v>
      </c>
      <c r="C322" s="54" t="s">
        <v>290</v>
      </c>
      <c r="D322" s="30">
        <v>7</v>
      </c>
      <c r="E322" s="30">
        <v>4</v>
      </c>
      <c r="F322" s="40">
        <v>0</v>
      </c>
      <c r="G322" s="35">
        <v>2</v>
      </c>
      <c r="H322" s="40">
        <v>6</v>
      </c>
      <c r="I322" s="35">
        <v>8</v>
      </c>
      <c r="W322" s="17">
        <v>3</v>
      </c>
      <c r="X322" s="17">
        <v>1</v>
      </c>
      <c r="Y322" s="17">
        <v>2</v>
      </c>
      <c r="Z322" s="17">
        <f>D322+F322+H322</f>
        <v>13</v>
      </c>
      <c r="AA322" s="19">
        <f t="shared" ref="AA322:AA341" si="39">Z322/W322</f>
        <v>4.333333333333333</v>
      </c>
      <c r="AB322" s="17">
        <f>E322+G322+I322</f>
        <v>14</v>
      </c>
      <c r="AC322" s="19">
        <f t="shared" ref="AC322:AC341" si="40">AB322/W322</f>
        <v>4.666666666666667</v>
      </c>
      <c r="AD322" s="1">
        <f t="shared" si="28"/>
        <v>-1</v>
      </c>
    </row>
    <row r="323" spans="1:30" x14ac:dyDescent="0.25">
      <c r="A323" s="1">
        <v>319</v>
      </c>
      <c r="B323" s="1">
        <v>2009</v>
      </c>
      <c r="C323" s="54" t="s">
        <v>290</v>
      </c>
      <c r="D323" s="30">
        <v>1</v>
      </c>
      <c r="E323" s="30">
        <v>0</v>
      </c>
      <c r="F323" s="40">
        <v>5</v>
      </c>
      <c r="G323" s="35">
        <v>11</v>
      </c>
      <c r="H323" s="44" t="s">
        <v>242</v>
      </c>
      <c r="I323" s="289"/>
      <c r="J323" s="35">
        <v>4</v>
      </c>
      <c r="K323" s="35">
        <v>6</v>
      </c>
      <c r="W323" s="1">
        <v>3</v>
      </c>
      <c r="X323" s="1">
        <v>1</v>
      </c>
      <c r="Y323" s="1">
        <v>2</v>
      </c>
      <c r="Z323" s="1">
        <f>D323+F323+J323</f>
        <v>10</v>
      </c>
      <c r="AA323" s="22">
        <f t="shared" si="39"/>
        <v>3.3333333333333335</v>
      </c>
      <c r="AB323" s="1">
        <f>E323+G323+K323</f>
        <v>17</v>
      </c>
      <c r="AC323" s="22">
        <f t="shared" si="40"/>
        <v>5.666666666666667</v>
      </c>
      <c r="AD323" s="1">
        <f t="shared" si="28"/>
        <v>-7</v>
      </c>
    </row>
    <row r="324" spans="1:30" x14ac:dyDescent="0.25">
      <c r="A324" s="1">
        <v>320</v>
      </c>
      <c r="B324" s="1">
        <v>1993</v>
      </c>
      <c r="C324" s="43" t="s">
        <v>349</v>
      </c>
      <c r="D324" s="30">
        <v>5</v>
      </c>
      <c r="E324" s="30">
        <v>0</v>
      </c>
      <c r="F324" s="141">
        <v>3</v>
      </c>
      <c r="G324" s="140">
        <v>10</v>
      </c>
      <c r="H324" s="141">
        <v>1</v>
      </c>
      <c r="I324" s="140">
        <v>2</v>
      </c>
      <c r="J324" s="18"/>
      <c r="K324" s="18"/>
      <c r="L324" s="18"/>
      <c r="M324" s="18"/>
      <c r="N324" s="18"/>
      <c r="O324" s="18"/>
      <c r="P324" s="18"/>
      <c r="Q324" s="18"/>
      <c r="R324" s="18"/>
      <c r="W324" s="17">
        <v>3</v>
      </c>
      <c r="X324" s="17">
        <v>1</v>
      </c>
      <c r="Y324" s="17">
        <v>2</v>
      </c>
      <c r="Z324" s="17">
        <f>D324+F324+H324</f>
        <v>9</v>
      </c>
      <c r="AA324" s="19">
        <f t="shared" si="39"/>
        <v>3</v>
      </c>
      <c r="AB324" s="17">
        <f>E324+G324+I324</f>
        <v>12</v>
      </c>
      <c r="AC324" s="19">
        <f t="shared" si="40"/>
        <v>4</v>
      </c>
      <c r="AD324" s="17">
        <f t="shared" si="28"/>
        <v>-3</v>
      </c>
    </row>
    <row r="325" spans="1:30" x14ac:dyDescent="0.25">
      <c r="A325" s="1">
        <v>321</v>
      </c>
      <c r="B325" s="1">
        <v>2013</v>
      </c>
      <c r="C325" s="54" t="s">
        <v>185</v>
      </c>
      <c r="D325" s="35">
        <v>1</v>
      </c>
      <c r="E325" s="35">
        <v>2</v>
      </c>
      <c r="F325" s="38">
        <v>7</v>
      </c>
      <c r="G325" s="30">
        <v>1</v>
      </c>
      <c r="H325" s="40">
        <v>7</v>
      </c>
      <c r="I325" s="35">
        <v>11</v>
      </c>
      <c r="J325" s="18"/>
      <c r="K325" s="18"/>
      <c r="L325" s="18"/>
      <c r="M325" s="18"/>
      <c r="N325" s="18"/>
      <c r="O325" s="18"/>
      <c r="P325" s="18"/>
      <c r="Q325" s="18"/>
      <c r="R325" s="18"/>
      <c r="S325" s="18"/>
      <c r="W325" s="17">
        <v>3</v>
      </c>
      <c r="X325" s="17">
        <v>1</v>
      </c>
      <c r="Y325" s="17">
        <v>2</v>
      </c>
      <c r="Z325" s="17">
        <f>D325+F325+H325</f>
        <v>15</v>
      </c>
      <c r="AA325" s="17">
        <f t="shared" si="39"/>
        <v>5</v>
      </c>
      <c r="AB325" s="17">
        <f>E325+G325+I325</f>
        <v>14</v>
      </c>
      <c r="AC325" s="19">
        <f t="shared" si="40"/>
        <v>4.666666666666667</v>
      </c>
      <c r="AD325" s="1">
        <f t="shared" ref="AD325:AD388" si="41">Z325-AB325</f>
        <v>1</v>
      </c>
    </row>
    <row r="326" spans="1:30" x14ac:dyDescent="0.25">
      <c r="A326" s="1">
        <v>322</v>
      </c>
      <c r="B326" s="1">
        <v>2010</v>
      </c>
      <c r="C326" s="54" t="s">
        <v>185</v>
      </c>
      <c r="D326" s="30">
        <v>6</v>
      </c>
      <c r="E326" s="30">
        <v>5</v>
      </c>
      <c r="F326" s="40">
        <v>2</v>
      </c>
      <c r="G326" s="35">
        <v>3</v>
      </c>
      <c r="H326" s="40">
        <v>3</v>
      </c>
      <c r="I326" s="35">
        <v>4</v>
      </c>
      <c r="W326" s="17">
        <v>3</v>
      </c>
      <c r="X326" s="17">
        <v>1</v>
      </c>
      <c r="Y326" s="17">
        <v>2</v>
      </c>
      <c r="Z326" s="1">
        <f>D326+F326+H326</f>
        <v>11</v>
      </c>
      <c r="AA326" s="22">
        <f t="shared" si="39"/>
        <v>3.6666666666666665</v>
      </c>
      <c r="AB326" s="1">
        <f>E326+G326+I326</f>
        <v>12</v>
      </c>
      <c r="AC326" s="1">
        <f t="shared" si="40"/>
        <v>4</v>
      </c>
      <c r="AD326" s="1">
        <f t="shared" si="41"/>
        <v>-1</v>
      </c>
    </row>
    <row r="327" spans="1:30" x14ac:dyDescent="0.25">
      <c r="A327" s="1">
        <v>323</v>
      </c>
      <c r="B327" s="17">
        <v>2024</v>
      </c>
      <c r="C327" s="54" t="s">
        <v>252</v>
      </c>
      <c r="D327" s="35">
        <v>2</v>
      </c>
      <c r="E327" s="35">
        <v>10</v>
      </c>
      <c r="F327" s="38">
        <v>4</v>
      </c>
      <c r="G327" s="30">
        <v>1</v>
      </c>
      <c r="H327" s="40">
        <v>0</v>
      </c>
      <c r="I327" s="35">
        <v>8</v>
      </c>
      <c r="J327" s="6"/>
      <c r="K327" s="6"/>
      <c r="L327" s="6"/>
      <c r="M327" s="6"/>
      <c r="N327" s="6"/>
      <c r="O327" s="6"/>
      <c r="P327" s="6"/>
      <c r="Q327" s="6"/>
      <c r="R327" s="6"/>
      <c r="S327" s="6"/>
      <c r="T327" s="6"/>
      <c r="U327" s="6"/>
      <c r="V327" s="5"/>
      <c r="W327" s="1">
        <v>3</v>
      </c>
      <c r="X327" s="1">
        <v>1</v>
      </c>
      <c r="Y327" s="1">
        <v>2</v>
      </c>
      <c r="Z327" s="1">
        <f>D327+F327+H327</f>
        <v>6</v>
      </c>
      <c r="AA327" s="1">
        <f t="shared" si="39"/>
        <v>2</v>
      </c>
      <c r="AB327" s="1">
        <f>E327+G327+I327</f>
        <v>19</v>
      </c>
      <c r="AC327" s="22">
        <f t="shared" si="40"/>
        <v>6.333333333333333</v>
      </c>
      <c r="AD327" s="1">
        <f t="shared" si="41"/>
        <v>-13</v>
      </c>
    </row>
    <row r="328" spans="1:30" x14ac:dyDescent="0.25">
      <c r="A328" s="1">
        <v>324</v>
      </c>
      <c r="B328" s="1">
        <v>2014</v>
      </c>
      <c r="C328" s="54" t="s">
        <v>219</v>
      </c>
      <c r="D328" s="35">
        <v>5</v>
      </c>
      <c r="E328" s="35">
        <v>13</v>
      </c>
      <c r="F328" s="38">
        <v>10</v>
      </c>
      <c r="G328" s="30">
        <v>0</v>
      </c>
      <c r="H328" s="163">
        <v>2</v>
      </c>
      <c r="I328" s="65">
        <v>6</v>
      </c>
      <c r="J328" s="18"/>
      <c r="K328" s="18"/>
      <c r="L328" s="18"/>
      <c r="M328" s="20"/>
      <c r="W328" s="17">
        <v>3</v>
      </c>
      <c r="X328" s="17">
        <v>1</v>
      </c>
      <c r="Y328" s="17">
        <v>2</v>
      </c>
      <c r="Z328" s="17">
        <f>D328+F328+H328</f>
        <v>17</v>
      </c>
      <c r="AA328" s="19">
        <f t="shared" si="39"/>
        <v>5.666666666666667</v>
      </c>
      <c r="AB328" s="17">
        <f>E328+G328+I328</f>
        <v>19</v>
      </c>
      <c r="AC328" s="19">
        <f t="shared" si="40"/>
        <v>6.333333333333333</v>
      </c>
      <c r="AD328" s="1">
        <f t="shared" si="41"/>
        <v>-2</v>
      </c>
    </row>
    <row r="329" spans="1:30" x14ac:dyDescent="0.25">
      <c r="A329" s="1">
        <v>325</v>
      </c>
      <c r="B329" s="1">
        <v>2004</v>
      </c>
      <c r="C329" s="66" t="s">
        <v>439</v>
      </c>
      <c r="D329" s="35">
        <v>7</v>
      </c>
      <c r="E329" s="35">
        <v>11</v>
      </c>
      <c r="F329" s="44" t="s">
        <v>243</v>
      </c>
      <c r="G329" s="289"/>
      <c r="H329" s="38">
        <v>8</v>
      </c>
      <c r="I329" s="30">
        <v>2</v>
      </c>
      <c r="J329" s="35">
        <v>2</v>
      </c>
      <c r="K329" s="35">
        <v>4</v>
      </c>
      <c r="L329" s="31"/>
      <c r="M329" s="31"/>
      <c r="N329" s="31"/>
      <c r="O329" s="31"/>
      <c r="P329" s="31"/>
      <c r="W329" s="17">
        <v>3</v>
      </c>
      <c r="X329" s="17">
        <v>1</v>
      </c>
      <c r="Y329" s="17">
        <v>2</v>
      </c>
      <c r="Z329" s="17">
        <f>D329+H329+J329</f>
        <v>17</v>
      </c>
      <c r="AA329" s="19">
        <f t="shared" si="39"/>
        <v>5.666666666666667</v>
      </c>
      <c r="AB329" s="17">
        <f>E329+I329+K329</f>
        <v>17</v>
      </c>
      <c r="AC329" s="19">
        <f t="shared" si="40"/>
        <v>5.666666666666667</v>
      </c>
      <c r="AD329" s="1">
        <f t="shared" si="41"/>
        <v>0</v>
      </c>
    </row>
    <row r="330" spans="1:30" x14ac:dyDescent="0.25">
      <c r="A330" s="1">
        <v>326</v>
      </c>
      <c r="B330" s="1">
        <v>2004</v>
      </c>
      <c r="C330" s="66" t="s">
        <v>234</v>
      </c>
      <c r="D330" s="30">
        <v>11</v>
      </c>
      <c r="E330" s="30">
        <v>6</v>
      </c>
      <c r="F330" s="40">
        <v>0</v>
      </c>
      <c r="G330" s="35">
        <v>3</v>
      </c>
      <c r="H330" s="40">
        <v>4</v>
      </c>
      <c r="I330" s="35">
        <v>11</v>
      </c>
      <c r="L330" s="31"/>
      <c r="M330" s="31"/>
      <c r="N330" s="31"/>
      <c r="O330" s="31"/>
      <c r="P330" s="31"/>
      <c r="W330" s="17">
        <v>3</v>
      </c>
      <c r="X330" s="17">
        <v>1</v>
      </c>
      <c r="Y330" s="17">
        <v>2</v>
      </c>
      <c r="Z330" s="17">
        <f t="shared" ref="Z330:Z341" si="42">D330+F330+H330</f>
        <v>15</v>
      </c>
      <c r="AA330" s="19">
        <f t="shared" si="39"/>
        <v>5</v>
      </c>
      <c r="AB330" s="17">
        <f t="shared" ref="AB330:AB341" si="43">E330+G330+I330</f>
        <v>20</v>
      </c>
      <c r="AC330" s="19">
        <f t="shared" si="40"/>
        <v>6.666666666666667</v>
      </c>
      <c r="AD330" s="1">
        <f t="shared" si="41"/>
        <v>-5</v>
      </c>
    </row>
    <row r="331" spans="1:30" x14ac:dyDescent="0.25">
      <c r="A331" s="1">
        <v>327</v>
      </c>
      <c r="B331" s="1">
        <v>2005</v>
      </c>
      <c r="C331" s="54" t="s">
        <v>234</v>
      </c>
      <c r="D331" s="30">
        <v>3</v>
      </c>
      <c r="E331" s="30">
        <v>2</v>
      </c>
      <c r="F331" s="40">
        <v>3</v>
      </c>
      <c r="G331" s="35">
        <v>4</v>
      </c>
      <c r="H331" s="40">
        <v>4</v>
      </c>
      <c r="I331" s="35">
        <v>6</v>
      </c>
      <c r="W331" s="17">
        <v>3</v>
      </c>
      <c r="X331" s="17">
        <v>1</v>
      </c>
      <c r="Y331" s="17">
        <v>2</v>
      </c>
      <c r="Z331" s="17">
        <f t="shared" si="42"/>
        <v>10</v>
      </c>
      <c r="AA331" s="19">
        <f t="shared" si="39"/>
        <v>3.3333333333333335</v>
      </c>
      <c r="AB331" s="17">
        <f t="shared" si="43"/>
        <v>12</v>
      </c>
      <c r="AC331" s="19">
        <f t="shared" si="40"/>
        <v>4</v>
      </c>
      <c r="AD331" s="1">
        <f t="shared" si="41"/>
        <v>-2</v>
      </c>
    </row>
    <row r="332" spans="1:30" x14ac:dyDescent="0.25">
      <c r="A332" s="1">
        <v>328</v>
      </c>
      <c r="B332" s="1">
        <v>1993</v>
      </c>
      <c r="C332" s="43" t="s">
        <v>378</v>
      </c>
      <c r="D332" s="140">
        <v>2</v>
      </c>
      <c r="E332" s="140">
        <v>8</v>
      </c>
      <c r="F332" s="38">
        <v>15</v>
      </c>
      <c r="G332" s="30">
        <v>5</v>
      </c>
      <c r="H332" s="141">
        <v>5</v>
      </c>
      <c r="I332" s="140">
        <v>6</v>
      </c>
      <c r="J332" s="18"/>
      <c r="K332" s="18"/>
      <c r="L332" s="18"/>
      <c r="M332" s="18"/>
      <c r="N332" s="18"/>
      <c r="O332" s="18"/>
      <c r="P332" s="18"/>
      <c r="Q332" s="18"/>
      <c r="R332" s="18"/>
      <c r="W332" s="17">
        <v>3</v>
      </c>
      <c r="X332" s="17">
        <v>1</v>
      </c>
      <c r="Y332" s="17">
        <v>2</v>
      </c>
      <c r="Z332" s="17">
        <f t="shared" si="42"/>
        <v>22</v>
      </c>
      <c r="AA332" s="19">
        <f t="shared" si="39"/>
        <v>7.333333333333333</v>
      </c>
      <c r="AB332" s="17">
        <f t="shared" si="43"/>
        <v>19</v>
      </c>
      <c r="AC332" s="19">
        <f t="shared" si="40"/>
        <v>6.333333333333333</v>
      </c>
      <c r="AD332" s="17">
        <f t="shared" si="41"/>
        <v>3</v>
      </c>
    </row>
    <row r="333" spans="1:30" x14ac:dyDescent="0.25">
      <c r="A333" s="1">
        <v>329</v>
      </c>
      <c r="B333" s="1">
        <v>2022</v>
      </c>
      <c r="C333" s="54" t="s">
        <v>40</v>
      </c>
      <c r="D333" s="35">
        <v>1</v>
      </c>
      <c r="E333" s="35">
        <v>3</v>
      </c>
      <c r="F333" s="38">
        <v>8</v>
      </c>
      <c r="G333" s="30">
        <v>5</v>
      </c>
      <c r="H333" s="40">
        <v>7</v>
      </c>
      <c r="I333" s="41">
        <v>8</v>
      </c>
      <c r="W333" s="1">
        <v>3</v>
      </c>
      <c r="X333" s="1">
        <v>1</v>
      </c>
      <c r="Y333" s="1">
        <v>2</v>
      </c>
      <c r="Z333" s="1">
        <f t="shared" si="42"/>
        <v>16</v>
      </c>
      <c r="AA333" s="22">
        <f t="shared" si="39"/>
        <v>5.333333333333333</v>
      </c>
      <c r="AB333" s="1">
        <f t="shared" si="43"/>
        <v>16</v>
      </c>
      <c r="AC333" s="22">
        <f t="shared" si="40"/>
        <v>5.333333333333333</v>
      </c>
      <c r="AD333" s="1">
        <f t="shared" si="41"/>
        <v>0</v>
      </c>
    </row>
    <row r="334" spans="1:30" x14ac:dyDescent="0.25">
      <c r="A334" s="1">
        <v>330</v>
      </c>
      <c r="B334" s="1">
        <v>2009</v>
      </c>
      <c r="C334" s="54" t="s">
        <v>285</v>
      </c>
      <c r="D334" s="30">
        <v>4</v>
      </c>
      <c r="E334" s="30">
        <v>3</v>
      </c>
      <c r="F334" s="40">
        <v>0</v>
      </c>
      <c r="G334" s="35">
        <v>7</v>
      </c>
      <c r="H334" s="40">
        <v>2</v>
      </c>
      <c r="I334" s="35">
        <v>7</v>
      </c>
      <c r="J334" s="18"/>
      <c r="K334" s="18"/>
      <c r="W334" s="1">
        <v>3</v>
      </c>
      <c r="X334" s="1">
        <v>1</v>
      </c>
      <c r="Y334" s="1">
        <v>2</v>
      </c>
      <c r="Z334" s="1">
        <f t="shared" si="42"/>
        <v>6</v>
      </c>
      <c r="AA334" s="1">
        <f t="shared" si="39"/>
        <v>2</v>
      </c>
      <c r="AB334" s="1">
        <f t="shared" si="43"/>
        <v>17</v>
      </c>
      <c r="AC334" s="22">
        <f t="shared" si="40"/>
        <v>5.666666666666667</v>
      </c>
      <c r="AD334" s="1">
        <f t="shared" si="41"/>
        <v>-11</v>
      </c>
    </row>
    <row r="335" spans="1:30" x14ac:dyDescent="0.25">
      <c r="A335" s="1">
        <v>331</v>
      </c>
      <c r="B335" s="5">
        <v>2023</v>
      </c>
      <c r="C335" s="54" t="s">
        <v>76</v>
      </c>
      <c r="D335" s="35">
        <v>1</v>
      </c>
      <c r="E335" s="35">
        <v>2</v>
      </c>
      <c r="F335" s="38">
        <v>12</v>
      </c>
      <c r="G335" s="30">
        <v>3</v>
      </c>
      <c r="H335" s="40">
        <v>4</v>
      </c>
      <c r="I335" s="35">
        <v>5</v>
      </c>
      <c r="J335" s="6"/>
      <c r="K335" s="6"/>
      <c r="L335" s="6"/>
      <c r="M335" s="6"/>
      <c r="N335" s="6"/>
      <c r="O335" s="6"/>
      <c r="P335" s="6"/>
      <c r="Q335" s="6"/>
      <c r="R335" s="6"/>
      <c r="S335" s="6"/>
      <c r="W335" s="1">
        <v>3</v>
      </c>
      <c r="X335" s="1">
        <v>1</v>
      </c>
      <c r="Y335" s="1">
        <v>2</v>
      </c>
      <c r="Z335" s="1">
        <f t="shared" si="42"/>
        <v>17</v>
      </c>
      <c r="AA335" s="22">
        <f t="shared" si="39"/>
        <v>5.666666666666667</v>
      </c>
      <c r="AB335" s="1">
        <f t="shared" si="43"/>
        <v>10</v>
      </c>
      <c r="AC335" s="22">
        <f t="shared" si="40"/>
        <v>3.3333333333333335</v>
      </c>
      <c r="AD335" s="1">
        <f t="shared" si="41"/>
        <v>7</v>
      </c>
    </row>
    <row r="336" spans="1:30" x14ac:dyDescent="0.25">
      <c r="A336" s="1">
        <v>332</v>
      </c>
      <c r="B336" s="1">
        <v>2022</v>
      </c>
      <c r="C336" s="54" t="s">
        <v>76</v>
      </c>
      <c r="D336" s="35">
        <v>1</v>
      </c>
      <c r="E336" s="35">
        <v>3</v>
      </c>
      <c r="F336" s="38">
        <v>5</v>
      </c>
      <c r="G336" s="30">
        <v>3</v>
      </c>
      <c r="H336" s="40">
        <v>3</v>
      </c>
      <c r="I336" s="35">
        <v>5</v>
      </c>
      <c r="W336" s="1">
        <v>3</v>
      </c>
      <c r="X336" s="1">
        <v>1</v>
      </c>
      <c r="Y336" s="1">
        <v>2</v>
      </c>
      <c r="Z336" s="1">
        <f t="shared" si="42"/>
        <v>9</v>
      </c>
      <c r="AA336" s="1">
        <f t="shared" si="39"/>
        <v>3</v>
      </c>
      <c r="AB336" s="1">
        <f t="shared" si="43"/>
        <v>11</v>
      </c>
      <c r="AC336" s="22">
        <f t="shared" si="40"/>
        <v>3.6666666666666665</v>
      </c>
      <c r="AD336" s="1">
        <f t="shared" si="41"/>
        <v>-2</v>
      </c>
    </row>
    <row r="337" spans="1:30" x14ac:dyDescent="0.25">
      <c r="A337" s="1">
        <v>333</v>
      </c>
      <c r="B337" s="1">
        <v>1996</v>
      </c>
      <c r="C337" t="s">
        <v>76</v>
      </c>
      <c r="D337" s="30">
        <v>12</v>
      </c>
      <c r="E337" s="30">
        <v>9</v>
      </c>
      <c r="F337" s="141">
        <v>0</v>
      </c>
      <c r="G337" s="140">
        <v>13</v>
      </c>
      <c r="H337" s="141">
        <v>3</v>
      </c>
      <c r="I337" s="142">
        <v>8</v>
      </c>
      <c r="P337" s="53"/>
      <c r="Q337" s="53"/>
      <c r="R337" s="53"/>
      <c r="W337" s="1">
        <v>3</v>
      </c>
      <c r="X337" s="1">
        <v>1</v>
      </c>
      <c r="Y337" s="1">
        <v>2</v>
      </c>
      <c r="Z337" s="1">
        <f t="shared" si="42"/>
        <v>15</v>
      </c>
      <c r="AA337" s="22">
        <f t="shared" si="39"/>
        <v>5</v>
      </c>
      <c r="AB337" s="1">
        <f t="shared" si="43"/>
        <v>30</v>
      </c>
      <c r="AC337" s="22">
        <f t="shared" si="40"/>
        <v>10</v>
      </c>
      <c r="AD337" s="1">
        <f t="shared" si="41"/>
        <v>-15</v>
      </c>
    </row>
    <row r="338" spans="1:30" x14ac:dyDescent="0.25">
      <c r="A338" s="1">
        <v>334</v>
      </c>
      <c r="B338" s="1">
        <v>2011</v>
      </c>
      <c r="C338" s="54" t="s">
        <v>181</v>
      </c>
      <c r="D338" s="30">
        <v>2</v>
      </c>
      <c r="E338" s="30">
        <v>1</v>
      </c>
      <c r="F338" s="40">
        <v>3</v>
      </c>
      <c r="G338" s="35">
        <v>4</v>
      </c>
      <c r="H338" s="40">
        <v>5</v>
      </c>
      <c r="I338" s="35">
        <v>12</v>
      </c>
      <c r="W338" s="17">
        <v>3</v>
      </c>
      <c r="X338" s="17">
        <v>1</v>
      </c>
      <c r="Y338" s="17">
        <v>2</v>
      </c>
      <c r="Z338" s="17">
        <f t="shared" si="42"/>
        <v>10</v>
      </c>
      <c r="AA338" s="19">
        <f t="shared" si="39"/>
        <v>3.3333333333333335</v>
      </c>
      <c r="AB338" s="17">
        <f t="shared" si="43"/>
        <v>17</v>
      </c>
      <c r="AC338" s="19">
        <f t="shared" si="40"/>
        <v>5.666666666666667</v>
      </c>
      <c r="AD338" s="1">
        <f t="shared" si="41"/>
        <v>-7</v>
      </c>
    </row>
    <row r="339" spans="1:30" x14ac:dyDescent="0.25">
      <c r="A339" s="1">
        <v>335</v>
      </c>
      <c r="B339" s="1">
        <v>2009</v>
      </c>
      <c r="C339" s="54" t="s">
        <v>289</v>
      </c>
      <c r="D339" s="35">
        <v>2</v>
      </c>
      <c r="E339" s="35">
        <v>5</v>
      </c>
      <c r="F339" s="38">
        <v>5</v>
      </c>
      <c r="G339" s="30">
        <v>1</v>
      </c>
      <c r="H339" s="40">
        <v>4</v>
      </c>
      <c r="I339" s="35">
        <v>5</v>
      </c>
      <c r="J339" s="18"/>
      <c r="K339" s="18"/>
      <c r="W339" s="1">
        <v>3</v>
      </c>
      <c r="X339" s="1">
        <v>1</v>
      </c>
      <c r="Y339" s="1">
        <v>2</v>
      </c>
      <c r="Z339" s="1">
        <f t="shared" si="42"/>
        <v>11</v>
      </c>
      <c r="AA339" s="22">
        <f t="shared" si="39"/>
        <v>3.6666666666666665</v>
      </c>
      <c r="AB339" s="1">
        <f t="shared" si="43"/>
        <v>11</v>
      </c>
      <c r="AC339" s="22">
        <f t="shared" si="40"/>
        <v>3.6666666666666665</v>
      </c>
      <c r="AD339" s="1">
        <f t="shared" si="41"/>
        <v>0</v>
      </c>
    </row>
    <row r="340" spans="1:30" x14ac:dyDescent="0.25">
      <c r="A340" s="1">
        <v>336</v>
      </c>
      <c r="B340" s="1">
        <v>2004</v>
      </c>
      <c r="C340" s="66" t="s">
        <v>110</v>
      </c>
      <c r="D340" s="30">
        <v>5</v>
      </c>
      <c r="E340" s="30">
        <v>4</v>
      </c>
      <c r="F340" s="40">
        <v>5</v>
      </c>
      <c r="G340" s="35">
        <v>21</v>
      </c>
      <c r="H340" s="40">
        <v>2</v>
      </c>
      <c r="I340" s="35">
        <v>8</v>
      </c>
      <c r="L340" s="31"/>
      <c r="M340" s="31"/>
      <c r="N340" s="31"/>
      <c r="O340" s="31"/>
      <c r="P340" s="31"/>
      <c r="W340" s="17">
        <v>3</v>
      </c>
      <c r="X340" s="17">
        <v>1</v>
      </c>
      <c r="Y340" s="17">
        <v>2</v>
      </c>
      <c r="Z340" s="17">
        <f t="shared" si="42"/>
        <v>12</v>
      </c>
      <c r="AA340" s="19">
        <f t="shared" si="39"/>
        <v>4</v>
      </c>
      <c r="AB340" s="17">
        <f t="shared" si="43"/>
        <v>33</v>
      </c>
      <c r="AC340" s="19">
        <f t="shared" si="40"/>
        <v>11</v>
      </c>
      <c r="AD340" s="1">
        <f t="shared" si="41"/>
        <v>-21</v>
      </c>
    </row>
    <row r="341" spans="1:30" x14ac:dyDescent="0.25">
      <c r="A341" s="1">
        <v>337</v>
      </c>
      <c r="B341" s="1">
        <v>2005</v>
      </c>
      <c r="C341" s="54" t="s">
        <v>110</v>
      </c>
      <c r="D341" s="35">
        <v>5</v>
      </c>
      <c r="E341" s="35">
        <v>9</v>
      </c>
      <c r="F341" s="38">
        <v>4</v>
      </c>
      <c r="G341" s="30">
        <v>1</v>
      </c>
      <c r="H341" s="40">
        <v>2</v>
      </c>
      <c r="I341" s="35">
        <v>4</v>
      </c>
      <c r="W341" s="17">
        <v>3</v>
      </c>
      <c r="X341" s="17">
        <v>1</v>
      </c>
      <c r="Y341" s="17">
        <v>2</v>
      </c>
      <c r="Z341" s="17">
        <f t="shared" si="42"/>
        <v>11</v>
      </c>
      <c r="AA341" s="19">
        <f t="shared" si="39"/>
        <v>3.6666666666666665</v>
      </c>
      <c r="AB341" s="17">
        <f t="shared" si="43"/>
        <v>14</v>
      </c>
      <c r="AC341" s="19">
        <f t="shared" si="40"/>
        <v>4.666666666666667</v>
      </c>
      <c r="AD341" s="1">
        <f t="shared" si="41"/>
        <v>-3</v>
      </c>
    </row>
    <row r="342" spans="1:30" x14ac:dyDescent="0.25">
      <c r="A342" s="1">
        <v>338</v>
      </c>
      <c r="B342" s="1">
        <v>2012</v>
      </c>
      <c r="C342" s="66" t="s">
        <v>229</v>
      </c>
      <c r="D342" s="32" t="s">
        <v>242</v>
      </c>
      <c r="E342" s="32"/>
      <c r="F342" s="40">
        <v>2</v>
      </c>
      <c r="G342" s="35">
        <v>10</v>
      </c>
      <c r="H342" s="38">
        <v>7</v>
      </c>
      <c r="I342" s="30">
        <v>6</v>
      </c>
      <c r="J342" s="40">
        <v>3</v>
      </c>
      <c r="K342" s="35">
        <v>9</v>
      </c>
      <c r="L342" s="18"/>
      <c r="M342" s="18"/>
      <c r="N342" s="18"/>
      <c r="O342" s="18"/>
      <c r="P342" s="18"/>
      <c r="Q342" s="18"/>
      <c r="R342" s="18"/>
      <c r="S342" s="18"/>
      <c r="W342" s="17">
        <v>3</v>
      </c>
      <c r="X342" s="17">
        <v>1</v>
      </c>
      <c r="Y342" s="17">
        <v>2</v>
      </c>
      <c r="Z342" s="17">
        <f>F342+H342+J342</f>
        <v>12</v>
      </c>
      <c r="AA342" s="17">
        <f>W342</f>
        <v>3</v>
      </c>
      <c r="AB342" s="17">
        <f>G342+I342+K342</f>
        <v>25</v>
      </c>
      <c r="AC342" s="17">
        <f>W342</f>
        <v>3</v>
      </c>
      <c r="AD342" s="1">
        <f t="shared" si="41"/>
        <v>-13</v>
      </c>
    </row>
    <row r="343" spans="1:30" x14ac:dyDescent="0.25">
      <c r="A343" s="1">
        <v>339</v>
      </c>
      <c r="B343" s="1">
        <v>2011</v>
      </c>
      <c r="C343" s="54" t="s">
        <v>42</v>
      </c>
      <c r="D343" s="35">
        <v>2</v>
      </c>
      <c r="E343" s="35">
        <v>4</v>
      </c>
      <c r="F343" s="38">
        <v>9</v>
      </c>
      <c r="G343" s="30">
        <v>2</v>
      </c>
      <c r="H343" s="40">
        <v>9</v>
      </c>
      <c r="I343" s="35">
        <v>17</v>
      </c>
      <c r="W343" s="17">
        <v>3</v>
      </c>
      <c r="X343" s="17">
        <v>1</v>
      </c>
      <c r="Y343" s="17">
        <v>2</v>
      </c>
      <c r="Z343" s="17">
        <f>D343+F343+H343</f>
        <v>20</v>
      </c>
      <c r="AA343" s="19">
        <f>Z343/W343</f>
        <v>6.666666666666667</v>
      </c>
      <c r="AB343" s="17">
        <f>E343+G343+I343</f>
        <v>23</v>
      </c>
      <c r="AC343" s="19">
        <f>AB343/W343</f>
        <v>7.666666666666667</v>
      </c>
      <c r="AD343" s="1">
        <f t="shared" si="41"/>
        <v>-3</v>
      </c>
    </row>
    <row r="344" spans="1:30" x14ac:dyDescent="0.25">
      <c r="A344" s="1">
        <v>340</v>
      </c>
      <c r="B344" s="1">
        <v>2015</v>
      </c>
      <c r="C344" s="54" t="s">
        <v>125</v>
      </c>
      <c r="D344" s="35">
        <v>1</v>
      </c>
      <c r="E344" s="35">
        <v>2</v>
      </c>
      <c r="F344" s="38">
        <v>9</v>
      </c>
      <c r="G344" s="30">
        <v>1</v>
      </c>
      <c r="H344" s="40">
        <v>7</v>
      </c>
      <c r="I344" s="35">
        <v>8</v>
      </c>
      <c r="W344" s="17">
        <v>3</v>
      </c>
      <c r="X344" s="17">
        <v>1</v>
      </c>
      <c r="Y344" s="17">
        <v>2</v>
      </c>
      <c r="Z344" s="17">
        <f>D344+F344+H344</f>
        <v>17</v>
      </c>
      <c r="AA344" s="19">
        <f>Z344/W344</f>
        <v>5.666666666666667</v>
      </c>
      <c r="AB344" s="17">
        <f>E344+G344+I344</f>
        <v>11</v>
      </c>
      <c r="AC344" s="19">
        <f>AB344/W344</f>
        <v>3.6666666666666665</v>
      </c>
      <c r="AD344" s="1">
        <f t="shared" si="41"/>
        <v>6</v>
      </c>
    </row>
    <row r="345" spans="1:30" x14ac:dyDescent="0.25">
      <c r="A345" s="1">
        <v>341</v>
      </c>
      <c r="B345" s="1">
        <v>2013</v>
      </c>
      <c r="C345" s="54" t="s">
        <v>153</v>
      </c>
      <c r="D345" s="35">
        <v>3</v>
      </c>
      <c r="E345" s="35">
        <v>7</v>
      </c>
      <c r="F345" s="38">
        <v>4</v>
      </c>
      <c r="G345" s="30">
        <v>2</v>
      </c>
      <c r="H345" s="40">
        <v>2</v>
      </c>
      <c r="I345" s="35">
        <v>4</v>
      </c>
      <c r="J345" s="18"/>
      <c r="K345" s="18"/>
      <c r="L345" s="18"/>
      <c r="M345" s="18"/>
      <c r="N345" s="18"/>
      <c r="O345" s="18"/>
      <c r="P345" s="18"/>
      <c r="Q345" s="18"/>
      <c r="R345" s="18"/>
      <c r="S345" s="18"/>
      <c r="W345" s="17">
        <v>3</v>
      </c>
      <c r="X345" s="17">
        <v>1</v>
      </c>
      <c r="Y345" s="17">
        <v>2</v>
      </c>
      <c r="Z345" s="17">
        <f>D345+F345+H345</f>
        <v>9</v>
      </c>
      <c r="AA345" s="17">
        <f>Z345/W345</f>
        <v>3</v>
      </c>
      <c r="AB345" s="17">
        <f>E345+G345+I345</f>
        <v>13</v>
      </c>
      <c r="AC345" s="19">
        <f>AB345/W345</f>
        <v>4.333333333333333</v>
      </c>
      <c r="AD345" s="1">
        <f t="shared" si="41"/>
        <v>-4</v>
      </c>
    </row>
    <row r="346" spans="1:30" x14ac:dyDescent="0.25">
      <c r="A346" s="1">
        <v>342</v>
      </c>
      <c r="B346" s="1">
        <v>2012</v>
      </c>
      <c r="C346" s="66" t="s">
        <v>153</v>
      </c>
      <c r="D346" s="30">
        <v>4</v>
      </c>
      <c r="E346" s="30">
        <v>3</v>
      </c>
      <c r="F346" s="44" t="s">
        <v>242</v>
      </c>
      <c r="G346" s="32"/>
      <c r="H346" s="40">
        <v>0</v>
      </c>
      <c r="I346" s="35">
        <v>18</v>
      </c>
      <c r="J346" s="40">
        <v>2</v>
      </c>
      <c r="K346" s="35">
        <v>10</v>
      </c>
      <c r="L346" s="18"/>
      <c r="M346" s="18"/>
      <c r="N346" s="18"/>
      <c r="O346" s="18"/>
      <c r="P346" s="18"/>
      <c r="Q346" s="18"/>
      <c r="R346" s="18"/>
      <c r="S346" s="18"/>
      <c r="W346" s="17">
        <v>3</v>
      </c>
      <c r="X346" s="17">
        <v>1</v>
      </c>
      <c r="Y346" s="17">
        <v>2</v>
      </c>
      <c r="Z346" s="17">
        <f>D346+H346+J346</f>
        <v>6</v>
      </c>
      <c r="AA346" s="17">
        <f>W346</f>
        <v>3</v>
      </c>
      <c r="AB346" s="17">
        <f>E346+I346+K346</f>
        <v>31</v>
      </c>
      <c r="AC346" s="17">
        <f>W346</f>
        <v>3</v>
      </c>
      <c r="AD346" s="1">
        <f t="shared" si="41"/>
        <v>-25</v>
      </c>
    </row>
    <row r="347" spans="1:30" x14ac:dyDescent="0.25">
      <c r="A347" s="1">
        <v>343</v>
      </c>
      <c r="B347" s="1">
        <v>2010</v>
      </c>
      <c r="C347" s="54" t="s">
        <v>206</v>
      </c>
      <c r="D347" s="30">
        <v>12</v>
      </c>
      <c r="E347" s="30">
        <v>1</v>
      </c>
      <c r="F347" s="40">
        <v>3</v>
      </c>
      <c r="G347" s="35">
        <v>12</v>
      </c>
      <c r="H347" s="40">
        <v>4</v>
      </c>
      <c r="I347" s="35">
        <v>6</v>
      </c>
      <c r="J347" s="18"/>
      <c r="K347" s="18"/>
      <c r="W347" s="17">
        <v>3</v>
      </c>
      <c r="X347" s="17">
        <v>1</v>
      </c>
      <c r="Y347" s="17">
        <v>2</v>
      </c>
      <c r="Z347" s="1">
        <f t="shared" ref="Z347:Z359" si="44">D347+F347+H347</f>
        <v>19</v>
      </c>
      <c r="AA347" s="22">
        <f t="shared" ref="AA347:AA352" si="45">Z347/W347</f>
        <v>6.333333333333333</v>
      </c>
      <c r="AB347" s="1">
        <f t="shared" ref="AB347:AB359" si="46">E347+G347+I347</f>
        <v>19</v>
      </c>
      <c r="AC347" s="22">
        <f t="shared" ref="AC347:AC352" si="47">AB347/W347</f>
        <v>6.333333333333333</v>
      </c>
      <c r="AD347" s="1">
        <f t="shared" si="41"/>
        <v>0</v>
      </c>
    </row>
    <row r="348" spans="1:30" x14ac:dyDescent="0.25">
      <c r="A348" s="1">
        <v>344</v>
      </c>
      <c r="B348" s="1">
        <v>2018</v>
      </c>
      <c r="C348" s="54" t="s">
        <v>12</v>
      </c>
      <c r="D348" s="35">
        <v>2</v>
      </c>
      <c r="E348" s="35">
        <v>6</v>
      </c>
      <c r="F348" s="38">
        <v>12</v>
      </c>
      <c r="G348" s="30">
        <v>9</v>
      </c>
      <c r="H348" s="40">
        <v>1</v>
      </c>
      <c r="I348" s="35">
        <v>10</v>
      </c>
      <c r="J348" s="18"/>
      <c r="K348" s="18"/>
      <c r="L348" s="18"/>
      <c r="M348" s="18"/>
      <c r="W348" s="17">
        <v>3</v>
      </c>
      <c r="X348" s="17">
        <v>1</v>
      </c>
      <c r="Y348" s="17">
        <v>2</v>
      </c>
      <c r="Z348" s="17">
        <f t="shared" si="44"/>
        <v>15</v>
      </c>
      <c r="AA348" s="17">
        <f t="shared" si="45"/>
        <v>5</v>
      </c>
      <c r="AB348" s="17">
        <f t="shared" si="46"/>
        <v>25</v>
      </c>
      <c r="AC348" s="19">
        <f t="shared" si="47"/>
        <v>8.3333333333333339</v>
      </c>
      <c r="AD348" s="1">
        <f t="shared" si="41"/>
        <v>-10</v>
      </c>
    </row>
    <row r="349" spans="1:30" x14ac:dyDescent="0.25">
      <c r="A349" s="1">
        <v>345</v>
      </c>
      <c r="B349" s="1">
        <v>2017</v>
      </c>
      <c r="C349" s="54" t="s">
        <v>12</v>
      </c>
      <c r="D349" s="30">
        <v>5</v>
      </c>
      <c r="E349" s="30">
        <v>3</v>
      </c>
      <c r="F349" s="40">
        <v>6</v>
      </c>
      <c r="G349" s="35">
        <v>7</v>
      </c>
      <c r="H349" s="40">
        <v>5</v>
      </c>
      <c r="I349" s="35">
        <v>15</v>
      </c>
      <c r="W349" s="17">
        <v>3</v>
      </c>
      <c r="X349" s="17">
        <v>1</v>
      </c>
      <c r="Y349" s="17">
        <v>2</v>
      </c>
      <c r="Z349" s="17">
        <f t="shared" si="44"/>
        <v>16</v>
      </c>
      <c r="AA349" s="19">
        <f t="shared" si="45"/>
        <v>5.333333333333333</v>
      </c>
      <c r="AB349" s="17">
        <f t="shared" si="46"/>
        <v>25</v>
      </c>
      <c r="AC349" s="19">
        <f t="shared" si="47"/>
        <v>8.3333333333333339</v>
      </c>
      <c r="AD349" s="1">
        <f t="shared" si="41"/>
        <v>-9</v>
      </c>
    </row>
    <row r="350" spans="1:30" x14ac:dyDescent="0.25">
      <c r="A350" s="1">
        <v>346</v>
      </c>
      <c r="B350" s="1">
        <v>1989</v>
      </c>
      <c r="C350" t="s">
        <v>12</v>
      </c>
      <c r="D350" s="30">
        <v>8</v>
      </c>
      <c r="E350" s="30">
        <v>2</v>
      </c>
      <c r="F350" s="141">
        <v>1</v>
      </c>
      <c r="G350" s="140">
        <v>2</v>
      </c>
      <c r="H350" s="141">
        <v>4</v>
      </c>
      <c r="I350" s="140">
        <v>5</v>
      </c>
      <c r="W350" s="1">
        <v>3</v>
      </c>
      <c r="X350" s="1">
        <v>1</v>
      </c>
      <c r="Y350" s="1">
        <v>2</v>
      </c>
      <c r="Z350" s="1">
        <f t="shared" si="44"/>
        <v>13</v>
      </c>
      <c r="AA350" s="22">
        <f t="shared" si="45"/>
        <v>4.333333333333333</v>
      </c>
      <c r="AB350" s="1">
        <f t="shared" si="46"/>
        <v>9</v>
      </c>
      <c r="AC350" s="22">
        <f t="shared" si="47"/>
        <v>3</v>
      </c>
      <c r="AD350" s="1">
        <f t="shared" si="41"/>
        <v>4</v>
      </c>
    </row>
    <row r="351" spans="1:30" x14ac:dyDescent="0.25">
      <c r="A351" s="1">
        <v>347</v>
      </c>
      <c r="B351" s="1">
        <v>1995</v>
      </c>
      <c r="C351" t="s">
        <v>12</v>
      </c>
      <c r="D351" s="30">
        <v>8</v>
      </c>
      <c r="E351" s="30">
        <v>2</v>
      </c>
      <c r="F351" s="40">
        <v>1</v>
      </c>
      <c r="G351" s="35">
        <v>2</v>
      </c>
      <c r="H351" s="40">
        <v>4</v>
      </c>
      <c r="I351" s="35">
        <v>5</v>
      </c>
      <c r="J351" s="18"/>
      <c r="K351" s="18"/>
      <c r="L351" s="18"/>
      <c r="M351" s="18"/>
      <c r="N351" s="18"/>
      <c r="O351" s="18"/>
      <c r="P351" s="18"/>
      <c r="Q351" s="18"/>
      <c r="R351" s="18"/>
      <c r="S351" s="18"/>
      <c r="T351" s="18"/>
      <c r="U351" s="18"/>
      <c r="W351" s="17">
        <v>3</v>
      </c>
      <c r="X351" s="17">
        <v>1</v>
      </c>
      <c r="Y351" s="17">
        <v>2</v>
      </c>
      <c r="Z351" s="17">
        <f t="shared" si="44"/>
        <v>13</v>
      </c>
      <c r="AA351" s="19">
        <f t="shared" si="45"/>
        <v>4.333333333333333</v>
      </c>
      <c r="AB351" s="17">
        <f t="shared" si="46"/>
        <v>9</v>
      </c>
      <c r="AC351" s="19">
        <f t="shared" si="47"/>
        <v>3</v>
      </c>
      <c r="AD351" s="17">
        <f t="shared" si="41"/>
        <v>4</v>
      </c>
    </row>
    <row r="352" spans="1:30" x14ac:dyDescent="0.25">
      <c r="A352" s="1">
        <v>348</v>
      </c>
      <c r="B352" s="1">
        <v>2014</v>
      </c>
      <c r="C352" s="54" t="s">
        <v>144</v>
      </c>
      <c r="D352" s="35">
        <v>0</v>
      </c>
      <c r="E352" s="35">
        <v>7</v>
      </c>
      <c r="F352" s="38">
        <v>7</v>
      </c>
      <c r="G352" s="30">
        <v>4</v>
      </c>
      <c r="H352" s="163">
        <v>1</v>
      </c>
      <c r="I352" s="65">
        <v>9</v>
      </c>
      <c r="J352" s="18"/>
      <c r="K352" s="18"/>
      <c r="L352" s="18"/>
      <c r="M352" s="20"/>
      <c r="W352" s="17">
        <v>3</v>
      </c>
      <c r="X352" s="17">
        <v>1</v>
      </c>
      <c r="Y352" s="17">
        <v>2</v>
      </c>
      <c r="Z352" s="17">
        <f t="shared" si="44"/>
        <v>8</v>
      </c>
      <c r="AA352" s="19">
        <f t="shared" si="45"/>
        <v>2.6666666666666665</v>
      </c>
      <c r="AB352" s="17">
        <f t="shared" si="46"/>
        <v>20</v>
      </c>
      <c r="AC352" s="19">
        <f t="shared" si="47"/>
        <v>6.666666666666667</v>
      </c>
      <c r="AD352" s="1">
        <f t="shared" si="41"/>
        <v>-12</v>
      </c>
    </row>
    <row r="353" spans="1:30" x14ac:dyDescent="0.25">
      <c r="A353" s="1">
        <v>349</v>
      </c>
      <c r="B353" s="1">
        <v>2012</v>
      </c>
      <c r="C353" s="66" t="s">
        <v>144</v>
      </c>
      <c r="D353" s="35">
        <v>8</v>
      </c>
      <c r="E353" s="35">
        <v>9</v>
      </c>
      <c r="F353" s="38">
        <v>5</v>
      </c>
      <c r="G353" s="30">
        <v>2</v>
      </c>
      <c r="H353" s="40">
        <v>7</v>
      </c>
      <c r="I353" s="35">
        <v>13</v>
      </c>
      <c r="J353" s="18"/>
      <c r="K353" s="18"/>
      <c r="L353" s="18"/>
      <c r="M353" s="18"/>
      <c r="N353" s="18"/>
      <c r="O353" s="18"/>
      <c r="P353" s="18"/>
      <c r="Q353" s="18"/>
      <c r="R353" s="18"/>
      <c r="S353" s="18"/>
      <c r="W353" s="17">
        <v>3</v>
      </c>
      <c r="X353" s="17">
        <v>1</v>
      </c>
      <c r="Y353" s="17">
        <v>2</v>
      </c>
      <c r="Z353" s="17">
        <f t="shared" si="44"/>
        <v>20</v>
      </c>
      <c r="AA353" s="17">
        <f>W353</f>
        <v>3</v>
      </c>
      <c r="AB353" s="17">
        <f t="shared" si="46"/>
        <v>24</v>
      </c>
      <c r="AC353" s="17">
        <f>W353</f>
        <v>3</v>
      </c>
      <c r="AD353" s="1">
        <f t="shared" si="41"/>
        <v>-4</v>
      </c>
    </row>
    <row r="354" spans="1:30" x14ac:dyDescent="0.25">
      <c r="A354" s="1">
        <v>350</v>
      </c>
      <c r="B354" s="1">
        <v>2018</v>
      </c>
      <c r="C354" s="54" t="s">
        <v>18</v>
      </c>
      <c r="D354" s="30">
        <v>4</v>
      </c>
      <c r="E354" s="30">
        <v>2</v>
      </c>
      <c r="F354" s="40">
        <v>4</v>
      </c>
      <c r="G354" s="35">
        <v>9</v>
      </c>
      <c r="H354" s="40">
        <v>5</v>
      </c>
      <c r="I354" s="35">
        <v>7</v>
      </c>
      <c r="J354" s="18"/>
      <c r="K354" s="18"/>
      <c r="L354" s="18"/>
      <c r="M354" s="18"/>
      <c r="W354" s="17">
        <v>3</v>
      </c>
      <c r="X354" s="17">
        <v>1</v>
      </c>
      <c r="Y354" s="17">
        <v>2</v>
      </c>
      <c r="Z354" s="17">
        <f t="shared" si="44"/>
        <v>13</v>
      </c>
      <c r="AA354" s="19">
        <f t="shared" ref="AA354:AA362" si="48">Z354/W354</f>
        <v>4.333333333333333</v>
      </c>
      <c r="AB354" s="17">
        <f t="shared" si="46"/>
        <v>18</v>
      </c>
      <c r="AC354" s="17">
        <f t="shared" ref="AC354:AC362" si="49">AB354/W354</f>
        <v>6</v>
      </c>
      <c r="AD354" s="1">
        <f t="shared" si="41"/>
        <v>-5</v>
      </c>
    </row>
    <row r="355" spans="1:30" x14ac:dyDescent="0.25">
      <c r="A355" s="1">
        <v>351</v>
      </c>
      <c r="B355" s="1">
        <v>2014</v>
      </c>
      <c r="C355" s="54" t="s">
        <v>128</v>
      </c>
      <c r="D355" s="30">
        <v>4</v>
      </c>
      <c r="E355" s="30">
        <v>0</v>
      </c>
      <c r="F355" s="40">
        <v>3</v>
      </c>
      <c r="G355" s="35">
        <v>4</v>
      </c>
      <c r="H355" s="163">
        <v>0</v>
      </c>
      <c r="I355" s="65">
        <v>1</v>
      </c>
      <c r="J355" s="18"/>
      <c r="K355" s="18"/>
      <c r="L355" s="18"/>
      <c r="M355" s="20"/>
      <c r="N355" s="18"/>
      <c r="O355" s="20"/>
      <c r="W355" s="17">
        <v>3</v>
      </c>
      <c r="X355" s="17">
        <v>1</v>
      </c>
      <c r="Y355" s="17">
        <v>2</v>
      </c>
      <c r="Z355" s="17">
        <f t="shared" si="44"/>
        <v>7</v>
      </c>
      <c r="AA355" s="19">
        <f t="shared" si="48"/>
        <v>2.3333333333333335</v>
      </c>
      <c r="AB355" s="17">
        <f t="shared" si="46"/>
        <v>5</v>
      </c>
      <c r="AC355" s="19">
        <f t="shared" si="49"/>
        <v>1.6666666666666667</v>
      </c>
      <c r="AD355" s="1">
        <f t="shared" si="41"/>
        <v>2</v>
      </c>
    </row>
    <row r="356" spans="1:30" x14ac:dyDescent="0.25">
      <c r="A356" s="1">
        <v>352</v>
      </c>
      <c r="B356" s="1">
        <v>2025</v>
      </c>
      <c r="C356" s="194" t="s">
        <v>85</v>
      </c>
      <c r="D356" s="30">
        <v>13</v>
      </c>
      <c r="E356" s="30">
        <v>1</v>
      </c>
      <c r="F356" s="40">
        <v>3</v>
      </c>
      <c r="G356" s="35">
        <v>9</v>
      </c>
      <c r="H356" s="40">
        <v>3</v>
      </c>
      <c r="I356" s="35">
        <v>4</v>
      </c>
      <c r="J356" s="6"/>
      <c r="K356" s="6"/>
      <c r="L356" s="6"/>
      <c r="M356" s="6"/>
      <c r="N356" s="6"/>
      <c r="O356" s="6"/>
      <c r="P356" s="6"/>
      <c r="Q356" s="6"/>
      <c r="R356" s="6"/>
      <c r="S356" s="6"/>
      <c r="T356" s="6"/>
      <c r="U356" s="6"/>
      <c r="W356" s="5">
        <v>3</v>
      </c>
      <c r="X356" s="5">
        <v>1</v>
      </c>
      <c r="Y356" s="5">
        <v>2</v>
      </c>
      <c r="Z356" s="5">
        <f t="shared" si="44"/>
        <v>19</v>
      </c>
      <c r="AA356" s="196">
        <f t="shared" si="48"/>
        <v>6.333333333333333</v>
      </c>
      <c r="AB356" s="5">
        <f t="shared" si="46"/>
        <v>14</v>
      </c>
      <c r="AC356" s="196">
        <f t="shared" si="49"/>
        <v>4.666666666666667</v>
      </c>
      <c r="AD356" s="5">
        <f t="shared" si="41"/>
        <v>5</v>
      </c>
    </row>
    <row r="357" spans="1:30" x14ac:dyDescent="0.25">
      <c r="A357" s="1">
        <v>353</v>
      </c>
      <c r="B357" s="1">
        <v>2025</v>
      </c>
      <c r="C357" s="194" t="s">
        <v>15</v>
      </c>
      <c r="D357" s="30">
        <v>6</v>
      </c>
      <c r="E357" s="30">
        <v>4</v>
      </c>
      <c r="F357" s="40">
        <v>4</v>
      </c>
      <c r="G357" s="35">
        <v>5</v>
      </c>
      <c r="H357" s="40">
        <v>6</v>
      </c>
      <c r="I357" s="35">
        <v>10</v>
      </c>
      <c r="J357" s="6"/>
      <c r="K357" s="6"/>
      <c r="L357" s="6"/>
      <c r="M357" s="6"/>
      <c r="N357" s="6"/>
      <c r="O357" s="6"/>
      <c r="P357" s="6"/>
      <c r="Q357" s="6"/>
      <c r="R357" s="6"/>
      <c r="S357" s="6"/>
      <c r="T357" s="6"/>
      <c r="U357" s="6"/>
      <c r="W357" s="5">
        <v>3</v>
      </c>
      <c r="X357" s="5">
        <v>1</v>
      </c>
      <c r="Y357" s="5">
        <v>2</v>
      </c>
      <c r="Z357" s="5">
        <f t="shared" si="44"/>
        <v>16</v>
      </c>
      <c r="AA357" s="196">
        <f t="shared" si="48"/>
        <v>5.333333333333333</v>
      </c>
      <c r="AB357" s="5">
        <f t="shared" si="46"/>
        <v>19</v>
      </c>
      <c r="AC357" s="196">
        <f t="shared" si="49"/>
        <v>6.333333333333333</v>
      </c>
      <c r="AD357" s="5">
        <f t="shared" si="41"/>
        <v>-3</v>
      </c>
    </row>
    <row r="358" spans="1:30" x14ac:dyDescent="0.25">
      <c r="A358" s="1">
        <v>354</v>
      </c>
      <c r="B358" s="1">
        <v>2025</v>
      </c>
      <c r="C358" s="194" t="s">
        <v>16</v>
      </c>
      <c r="D358" s="35">
        <v>1</v>
      </c>
      <c r="E358" s="35">
        <v>13</v>
      </c>
      <c r="F358" s="38">
        <v>8</v>
      </c>
      <c r="G358" s="30">
        <v>3</v>
      </c>
      <c r="H358" s="40">
        <v>1</v>
      </c>
      <c r="I358" s="35">
        <v>10</v>
      </c>
      <c r="J358" s="6"/>
      <c r="K358" s="6"/>
      <c r="L358" s="6"/>
      <c r="M358" s="6"/>
      <c r="N358" s="6"/>
      <c r="O358" s="6"/>
      <c r="P358" s="6"/>
      <c r="Q358" s="6"/>
      <c r="R358" s="6"/>
      <c r="S358" s="6"/>
      <c r="T358" s="6"/>
      <c r="U358" s="6"/>
      <c r="W358" s="5">
        <v>3</v>
      </c>
      <c r="X358" s="5">
        <v>1</v>
      </c>
      <c r="Y358" s="5">
        <v>2</v>
      </c>
      <c r="Z358" s="5">
        <f t="shared" si="44"/>
        <v>10</v>
      </c>
      <c r="AA358" s="196">
        <f t="shared" si="48"/>
        <v>3.3333333333333335</v>
      </c>
      <c r="AB358" s="5">
        <f t="shared" si="46"/>
        <v>26</v>
      </c>
      <c r="AC358" s="196">
        <f t="shared" si="49"/>
        <v>8.6666666666666661</v>
      </c>
      <c r="AD358" s="5">
        <f t="shared" si="41"/>
        <v>-16</v>
      </c>
    </row>
    <row r="359" spans="1:30" x14ac:dyDescent="0.25">
      <c r="A359" s="1">
        <v>355</v>
      </c>
      <c r="B359" s="1">
        <v>1983</v>
      </c>
      <c r="C359" s="66" t="s">
        <v>435</v>
      </c>
      <c r="D359" s="35">
        <v>4</v>
      </c>
      <c r="E359" s="35">
        <v>5</v>
      </c>
      <c r="F359" s="38">
        <v>4</v>
      </c>
      <c r="G359" s="30">
        <v>0</v>
      </c>
      <c r="H359" s="40">
        <v>5</v>
      </c>
      <c r="I359" s="35">
        <v>11</v>
      </c>
      <c r="W359" s="1">
        <v>3</v>
      </c>
      <c r="X359" s="17">
        <v>1</v>
      </c>
      <c r="Y359" s="17">
        <v>2</v>
      </c>
      <c r="Z359" s="17">
        <f t="shared" si="44"/>
        <v>13</v>
      </c>
      <c r="AA359" s="22">
        <f t="shared" si="48"/>
        <v>4.333333333333333</v>
      </c>
      <c r="AB359" s="17">
        <f t="shared" si="46"/>
        <v>16</v>
      </c>
      <c r="AC359" s="22">
        <f t="shared" si="49"/>
        <v>5.333333333333333</v>
      </c>
      <c r="AD359" s="1">
        <f t="shared" si="41"/>
        <v>-3</v>
      </c>
    </row>
    <row r="360" spans="1:30" x14ac:dyDescent="0.25">
      <c r="A360" s="1">
        <v>356</v>
      </c>
      <c r="B360" s="1">
        <v>1980</v>
      </c>
      <c r="C360" s="43" t="s">
        <v>349</v>
      </c>
      <c r="D360" s="30">
        <v>4</v>
      </c>
      <c r="E360" s="30">
        <v>0</v>
      </c>
      <c r="F360" s="44" t="s">
        <v>243</v>
      </c>
      <c r="G360" s="289"/>
      <c r="H360" s="40">
        <v>4</v>
      </c>
      <c r="I360" s="35">
        <v>8</v>
      </c>
      <c r="J360" s="40">
        <v>1</v>
      </c>
      <c r="K360" s="35">
        <v>11</v>
      </c>
      <c r="L360" s="53"/>
      <c r="M360" s="53"/>
      <c r="N360" s="53"/>
      <c r="O360" s="53"/>
      <c r="P360" s="53"/>
      <c r="Q360" s="53"/>
      <c r="R360" s="53"/>
      <c r="S360" s="53"/>
      <c r="T360" s="53"/>
      <c r="W360" s="1">
        <v>3</v>
      </c>
      <c r="X360" s="1">
        <v>1</v>
      </c>
      <c r="Y360" s="1">
        <v>2</v>
      </c>
      <c r="Z360" s="1">
        <f>D360+H360+J360</f>
        <v>9</v>
      </c>
      <c r="AA360" s="22">
        <f t="shared" si="48"/>
        <v>3</v>
      </c>
      <c r="AB360" s="1">
        <f>E360+I360+K360</f>
        <v>19</v>
      </c>
      <c r="AC360" s="22">
        <f t="shared" si="49"/>
        <v>6.333333333333333</v>
      </c>
      <c r="AD360" s="1">
        <f t="shared" si="41"/>
        <v>-10</v>
      </c>
    </row>
    <row r="361" spans="1:30" x14ac:dyDescent="0.25">
      <c r="A361" s="1">
        <v>357</v>
      </c>
      <c r="B361" s="1">
        <v>1980</v>
      </c>
      <c r="C361" s="43" t="s">
        <v>58</v>
      </c>
      <c r="D361" s="30">
        <v>4</v>
      </c>
      <c r="E361" s="30">
        <v>1</v>
      </c>
      <c r="F361" s="40">
        <v>2</v>
      </c>
      <c r="G361" s="35">
        <v>6</v>
      </c>
      <c r="H361" s="40">
        <v>3</v>
      </c>
      <c r="I361" s="35">
        <v>4</v>
      </c>
      <c r="J361" s="146"/>
      <c r="K361" s="146"/>
      <c r="L361" s="53"/>
      <c r="M361" s="53"/>
      <c r="N361" s="53"/>
      <c r="O361" s="53"/>
      <c r="P361" s="53"/>
      <c r="Q361" s="53"/>
      <c r="R361" s="53"/>
      <c r="S361" s="53"/>
      <c r="T361" s="53"/>
      <c r="W361" s="1">
        <v>3</v>
      </c>
      <c r="X361" s="1">
        <v>1</v>
      </c>
      <c r="Y361" s="1">
        <v>2</v>
      </c>
      <c r="Z361" s="1">
        <f t="shared" ref="Z361:Z367" si="50">D361+F361+H361</f>
        <v>9</v>
      </c>
      <c r="AA361" s="22">
        <f t="shared" si="48"/>
        <v>3</v>
      </c>
      <c r="AB361" s="1">
        <f t="shared" ref="AB361:AB368" si="51">E361+G361+I361</f>
        <v>11</v>
      </c>
      <c r="AC361" s="22">
        <f t="shared" si="49"/>
        <v>3.6666666666666665</v>
      </c>
      <c r="AD361" s="1">
        <f t="shared" si="41"/>
        <v>-2</v>
      </c>
    </row>
    <row r="362" spans="1:30" x14ac:dyDescent="0.25">
      <c r="A362" s="1">
        <v>358</v>
      </c>
      <c r="B362" s="1">
        <v>1980</v>
      </c>
      <c r="C362" s="43" t="s">
        <v>405</v>
      </c>
      <c r="D362" s="35">
        <v>0</v>
      </c>
      <c r="E362" s="35">
        <v>8</v>
      </c>
      <c r="F362" s="38">
        <v>2</v>
      </c>
      <c r="G362" s="30">
        <v>1</v>
      </c>
      <c r="H362" s="40">
        <v>1</v>
      </c>
      <c r="I362" s="35">
        <v>13</v>
      </c>
      <c r="J362" s="146"/>
      <c r="K362" s="146"/>
      <c r="L362" s="53"/>
      <c r="M362" s="53"/>
      <c r="N362" s="53"/>
      <c r="O362" s="53"/>
      <c r="P362" s="53"/>
      <c r="Q362" s="53"/>
      <c r="R362" s="53"/>
      <c r="S362" s="53"/>
      <c r="T362" s="53"/>
      <c r="W362" s="1">
        <v>3</v>
      </c>
      <c r="X362" s="1">
        <v>1</v>
      </c>
      <c r="Y362" s="1">
        <v>2</v>
      </c>
      <c r="Z362" s="1">
        <f t="shared" si="50"/>
        <v>3</v>
      </c>
      <c r="AA362" s="22">
        <f t="shared" si="48"/>
        <v>1</v>
      </c>
      <c r="AB362" s="1">
        <f t="shared" si="51"/>
        <v>22</v>
      </c>
      <c r="AC362" s="22">
        <f t="shared" si="49"/>
        <v>7.333333333333333</v>
      </c>
      <c r="AD362" s="1">
        <f t="shared" si="41"/>
        <v>-19</v>
      </c>
    </row>
    <row r="363" spans="1:30" x14ac:dyDescent="0.25">
      <c r="A363" s="1">
        <v>359</v>
      </c>
      <c r="B363" s="1">
        <v>2026</v>
      </c>
      <c r="C363" s="297" t="s">
        <v>68</v>
      </c>
      <c r="D363" s="35">
        <v>7</v>
      </c>
      <c r="E363" s="35">
        <v>14</v>
      </c>
      <c r="F363" s="38">
        <v>8</v>
      </c>
      <c r="G363" s="30">
        <v>6</v>
      </c>
      <c r="H363" s="40">
        <v>3</v>
      </c>
      <c r="I363" s="35">
        <v>10</v>
      </c>
      <c r="J363" s="191"/>
      <c r="K363" s="34"/>
      <c r="L363" s="34"/>
      <c r="M363" s="34"/>
      <c r="N363" s="34"/>
      <c r="O363" s="34"/>
      <c r="P363" s="34"/>
      <c r="Q363" s="34"/>
      <c r="R363" s="34"/>
      <c r="S363" s="34"/>
      <c r="T363" s="34"/>
      <c r="U363" s="34"/>
      <c r="V363" s="34"/>
      <c r="W363" s="1">
        <v>3</v>
      </c>
      <c r="X363" s="5">
        <v>1</v>
      </c>
      <c r="Y363" s="5">
        <v>2</v>
      </c>
      <c r="Z363" s="5">
        <f t="shared" si="50"/>
        <v>18</v>
      </c>
      <c r="AA363" s="196">
        <f>Z363/3</f>
        <v>6</v>
      </c>
      <c r="AB363" s="5">
        <f t="shared" si="51"/>
        <v>30</v>
      </c>
      <c r="AC363" s="196">
        <f>AB363/3</f>
        <v>10</v>
      </c>
      <c r="AD363" s="5">
        <f t="shared" si="41"/>
        <v>-12</v>
      </c>
    </row>
    <row r="364" spans="1:30" x14ac:dyDescent="0.25">
      <c r="A364" s="1">
        <v>360</v>
      </c>
      <c r="B364" s="1">
        <v>2026</v>
      </c>
      <c r="C364" s="297" t="s">
        <v>24</v>
      </c>
      <c r="D364" s="299">
        <v>13</v>
      </c>
      <c r="E364" s="299">
        <v>4</v>
      </c>
      <c r="F364" s="296">
        <v>4</v>
      </c>
      <c r="G364" s="298">
        <v>5</v>
      </c>
      <c r="H364" s="296">
        <v>1</v>
      </c>
      <c r="I364" s="298">
        <v>5</v>
      </c>
      <c r="J364" s="191"/>
      <c r="K364" s="34"/>
      <c r="L364" s="34"/>
      <c r="M364" s="34"/>
      <c r="N364" s="34"/>
      <c r="O364" s="34"/>
      <c r="P364" s="34"/>
      <c r="Q364" s="34"/>
      <c r="R364" s="34"/>
      <c r="S364" s="34"/>
      <c r="T364" s="34"/>
      <c r="U364" s="34"/>
      <c r="V364" s="34"/>
      <c r="W364" s="1">
        <v>3</v>
      </c>
      <c r="X364" s="5">
        <v>1</v>
      </c>
      <c r="Y364" s="5">
        <v>2</v>
      </c>
      <c r="Z364" s="5">
        <f t="shared" si="50"/>
        <v>18</v>
      </c>
      <c r="AA364" s="196">
        <f>Z364/3</f>
        <v>6</v>
      </c>
      <c r="AB364" s="5">
        <f t="shared" si="51"/>
        <v>14</v>
      </c>
      <c r="AC364" s="196">
        <f>AB364/3</f>
        <v>4.666666666666667</v>
      </c>
      <c r="AD364" s="5">
        <f t="shared" si="41"/>
        <v>4</v>
      </c>
    </row>
    <row r="365" spans="1:30" x14ac:dyDescent="0.25">
      <c r="A365" s="1">
        <v>361</v>
      </c>
      <c r="B365" s="1">
        <v>2026</v>
      </c>
      <c r="C365" s="194" t="s">
        <v>336</v>
      </c>
      <c r="D365" s="35">
        <v>1</v>
      </c>
      <c r="E365" s="35">
        <v>6</v>
      </c>
      <c r="F365" s="38">
        <v>4</v>
      </c>
      <c r="G365" s="30">
        <v>1</v>
      </c>
      <c r="H365" s="40">
        <v>1</v>
      </c>
      <c r="I365" s="35">
        <v>3</v>
      </c>
      <c r="J365" s="191"/>
      <c r="K365" s="34"/>
      <c r="L365" s="34"/>
      <c r="M365" s="34"/>
      <c r="N365" s="34"/>
      <c r="O365" s="34"/>
      <c r="P365" s="34"/>
      <c r="Q365" s="34"/>
      <c r="R365" s="34"/>
      <c r="S365" s="34"/>
      <c r="T365" s="34"/>
      <c r="U365" s="34"/>
      <c r="V365" s="34"/>
      <c r="W365" s="1">
        <v>3</v>
      </c>
      <c r="X365" s="5">
        <v>1</v>
      </c>
      <c r="Y365" s="5">
        <v>2</v>
      </c>
      <c r="Z365" s="5">
        <f t="shared" si="50"/>
        <v>6</v>
      </c>
      <c r="AA365" s="196">
        <f>Z365/3</f>
        <v>2</v>
      </c>
      <c r="AB365" s="5">
        <f t="shared" si="51"/>
        <v>10</v>
      </c>
      <c r="AC365" s="196">
        <f>AB365/3</f>
        <v>3.3333333333333335</v>
      </c>
      <c r="AD365" s="5">
        <f t="shared" si="41"/>
        <v>-4</v>
      </c>
    </row>
    <row r="366" spans="1:30" x14ac:dyDescent="0.25">
      <c r="A366" s="1">
        <v>362</v>
      </c>
      <c r="B366" s="1">
        <v>2026</v>
      </c>
      <c r="C366" s="297" t="s">
        <v>16</v>
      </c>
      <c r="D366" s="298">
        <v>4</v>
      </c>
      <c r="E366" s="298">
        <v>14</v>
      </c>
      <c r="F366" s="295">
        <v>7</v>
      </c>
      <c r="G366" s="299">
        <v>1</v>
      </c>
      <c r="H366" s="296">
        <v>7</v>
      </c>
      <c r="I366" s="298">
        <v>13</v>
      </c>
      <c r="J366" s="191"/>
      <c r="K366" s="34"/>
      <c r="L366" s="34"/>
      <c r="M366" s="34"/>
      <c r="N366" s="34"/>
      <c r="O366" s="34"/>
      <c r="P366" s="34"/>
      <c r="Q366" s="34"/>
      <c r="R366" s="34"/>
      <c r="S366" s="34"/>
      <c r="T366" s="34"/>
      <c r="U366" s="34"/>
      <c r="V366" s="34"/>
      <c r="W366" s="1">
        <v>3</v>
      </c>
      <c r="X366" s="5">
        <v>1</v>
      </c>
      <c r="Y366" s="5">
        <v>2</v>
      </c>
      <c r="Z366" s="5">
        <f t="shared" si="50"/>
        <v>18</v>
      </c>
      <c r="AA366" s="196">
        <f>Z366/3</f>
        <v>6</v>
      </c>
      <c r="AB366" s="5">
        <f t="shared" si="51"/>
        <v>28</v>
      </c>
      <c r="AC366" s="196">
        <f>AB366/3</f>
        <v>9.3333333333333339</v>
      </c>
      <c r="AD366" s="5">
        <f t="shared" si="41"/>
        <v>-10</v>
      </c>
    </row>
    <row r="367" spans="1:30" x14ac:dyDescent="0.25">
      <c r="A367" s="1">
        <v>363</v>
      </c>
      <c r="B367" s="1">
        <v>2026</v>
      </c>
      <c r="C367" s="297" t="s">
        <v>10</v>
      </c>
      <c r="D367" s="299">
        <v>10</v>
      </c>
      <c r="E367" s="299">
        <v>4</v>
      </c>
      <c r="F367" s="296">
        <v>4</v>
      </c>
      <c r="G367" s="298">
        <v>15</v>
      </c>
      <c r="H367" s="296">
        <v>6</v>
      </c>
      <c r="I367" s="298">
        <v>8</v>
      </c>
      <c r="J367" s="34"/>
      <c r="K367" s="34"/>
      <c r="L367" s="34"/>
      <c r="M367" s="34"/>
      <c r="N367" s="34"/>
      <c r="O367" s="34"/>
      <c r="P367" s="34"/>
      <c r="Q367" s="34"/>
      <c r="R367" s="34"/>
      <c r="S367" s="34"/>
      <c r="T367" s="34"/>
      <c r="U367" s="34"/>
      <c r="V367" s="34"/>
      <c r="W367" s="1">
        <v>3</v>
      </c>
      <c r="X367" s="5">
        <v>1</v>
      </c>
      <c r="Y367" s="5">
        <v>2</v>
      </c>
      <c r="Z367" s="5">
        <f t="shared" si="50"/>
        <v>20</v>
      </c>
      <c r="AA367" s="196">
        <f>Z367/3</f>
        <v>6.666666666666667</v>
      </c>
      <c r="AB367" s="5">
        <f t="shared" si="51"/>
        <v>27</v>
      </c>
      <c r="AC367" s="196">
        <f>AB367/3</f>
        <v>9</v>
      </c>
      <c r="AD367" s="5">
        <f t="shared" si="41"/>
        <v>-7</v>
      </c>
    </row>
    <row r="368" spans="1:30" x14ac:dyDescent="0.25">
      <c r="A368" s="1">
        <v>364</v>
      </c>
      <c r="B368" s="1">
        <v>2025</v>
      </c>
      <c r="C368" s="194" t="s">
        <v>11</v>
      </c>
      <c r="D368" s="35">
        <v>2</v>
      </c>
      <c r="E368" s="35">
        <v>5</v>
      </c>
      <c r="F368" s="44" t="s">
        <v>242</v>
      </c>
      <c r="G368" s="32"/>
      <c r="H368" s="40">
        <v>3</v>
      </c>
      <c r="I368" s="35">
        <v>6</v>
      </c>
      <c r="J368" s="6"/>
      <c r="K368" s="6"/>
      <c r="L368" s="6"/>
      <c r="M368" s="6"/>
      <c r="N368" s="6"/>
      <c r="O368" s="6"/>
      <c r="P368" s="6"/>
      <c r="Q368" s="6"/>
      <c r="R368" s="6"/>
      <c r="S368" s="6"/>
      <c r="T368" s="6"/>
      <c r="U368" s="6"/>
      <c r="W368" s="5">
        <v>3</v>
      </c>
      <c r="X368" s="5">
        <v>0</v>
      </c>
      <c r="Y368" s="5">
        <v>2</v>
      </c>
      <c r="Z368" s="5">
        <f>D368+H368</f>
        <v>5</v>
      </c>
      <c r="AA368" s="196">
        <f t="shared" ref="AA368:AA399" si="52">Z368/W368</f>
        <v>1.6666666666666667</v>
      </c>
      <c r="AB368" s="5">
        <f t="shared" si="51"/>
        <v>11</v>
      </c>
      <c r="AC368" s="196">
        <f t="shared" ref="AC368:AC399" si="53">AB368/W368</f>
        <v>3.6666666666666665</v>
      </c>
      <c r="AD368" s="5">
        <f t="shared" si="41"/>
        <v>-6</v>
      </c>
    </row>
    <row r="369" spans="1:30" x14ac:dyDescent="0.25">
      <c r="A369" s="1">
        <v>365</v>
      </c>
      <c r="B369" s="1">
        <v>2018</v>
      </c>
      <c r="C369" s="54" t="s">
        <v>105</v>
      </c>
      <c r="D369" s="35">
        <v>7</v>
      </c>
      <c r="E369" s="35">
        <v>16</v>
      </c>
      <c r="F369" s="40">
        <v>1</v>
      </c>
      <c r="G369" s="35">
        <v>11</v>
      </c>
      <c r="H369" s="18"/>
      <c r="I369" s="18"/>
      <c r="J369" s="18"/>
      <c r="K369" s="18"/>
      <c r="L369" s="18"/>
      <c r="M369" s="18"/>
      <c r="W369" s="17">
        <v>2</v>
      </c>
      <c r="X369" s="17">
        <v>0</v>
      </c>
      <c r="Y369" s="17">
        <v>2</v>
      </c>
      <c r="Z369" s="17">
        <f t="shared" ref="Z369:Z375" si="54">D369+F369</f>
        <v>8</v>
      </c>
      <c r="AA369" s="17">
        <f t="shared" si="52"/>
        <v>4</v>
      </c>
      <c r="AB369" s="17">
        <f t="shared" ref="AB369:AB375" si="55">E369+G369</f>
        <v>27</v>
      </c>
      <c r="AC369" s="17">
        <f t="shared" si="53"/>
        <v>13.5</v>
      </c>
      <c r="AD369" s="1">
        <f t="shared" si="41"/>
        <v>-19</v>
      </c>
    </row>
    <row r="370" spans="1:30" x14ac:dyDescent="0.25">
      <c r="A370" s="1">
        <v>366</v>
      </c>
      <c r="B370" s="1">
        <v>2017</v>
      </c>
      <c r="C370" s="54" t="s">
        <v>213</v>
      </c>
      <c r="D370" s="35">
        <v>3</v>
      </c>
      <c r="E370" s="35">
        <v>5</v>
      </c>
      <c r="F370" s="40">
        <v>3</v>
      </c>
      <c r="G370" s="35">
        <v>10</v>
      </c>
      <c r="W370" s="17">
        <v>2</v>
      </c>
      <c r="X370" s="17">
        <v>0</v>
      </c>
      <c r="Y370" s="17">
        <v>2</v>
      </c>
      <c r="Z370" s="17">
        <f t="shared" si="54"/>
        <v>6</v>
      </c>
      <c r="AA370" s="17">
        <f t="shared" si="52"/>
        <v>3</v>
      </c>
      <c r="AB370" s="17">
        <f t="shared" si="55"/>
        <v>15</v>
      </c>
      <c r="AC370" s="17">
        <f t="shared" si="53"/>
        <v>7.5</v>
      </c>
      <c r="AD370" s="1">
        <f t="shared" si="41"/>
        <v>-9</v>
      </c>
    </row>
    <row r="371" spans="1:30" x14ac:dyDescent="0.25">
      <c r="A371" s="1">
        <v>367</v>
      </c>
      <c r="B371" s="5">
        <v>2023</v>
      </c>
      <c r="C371" s="54" t="s">
        <v>38</v>
      </c>
      <c r="D371" s="35">
        <v>0</v>
      </c>
      <c r="E371" s="35">
        <v>4</v>
      </c>
      <c r="F371" s="40">
        <v>3</v>
      </c>
      <c r="G371" s="35">
        <v>4</v>
      </c>
      <c r="H371" s="6"/>
      <c r="I371" s="6"/>
      <c r="J371" s="6"/>
      <c r="K371" s="6"/>
      <c r="L371" s="6"/>
      <c r="M371" s="6"/>
      <c r="N371" s="6"/>
      <c r="O371" s="6"/>
      <c r="P371" s="6"/>
      <c r="Q371" s="6"/>
      <c r="R371" s="6"/>
      <c r="S371" s="6"/>
      <c r="W371" s="1">
        <v>2</v>
      </c>
      <c r="X371" s="1">
        <v>0</v>
      </c>
      <c r="Y371" s="1">
        <v>2</v>
      </c>
      <c r="Z371" s="1">
        <f t="shared" si="54"/>
        <v>3</v>
      </c>
      <c r="AA371" s="1">
        <f t="shared" si="52"/>
        <v>1.5</v>
      </c>
      <c r="AB371" s="1">
        <f t="shared" si="55"/>
        <v>8</v>
      </c>
      <c r="AC371" s="1">
        <f t="shared" si="53"/>
        <v>4</v>
      </c>
      <c r="AD371" s="1">
        <f t="shared" si="41"/>
        <v>-5</v>
      </c>
    </row>
    <row r="372" spans="1:30" x14ac:dyDescent="0.25">
      <c r="A372" s="1">
        <v>368</v>
      </c>
      <c r="B372" s="1">
        <v>2017</v>
      </c>
      <c r="C372" s="54" t="s">
        <v>38</v>
      </c>
      <c r="D372" s="35">
        <v>0</v>
      </c>
      <c r="E372" s="35">
        <v>6</v>
      </c>
      <c r="F372" s="40">
        <v>2</v>
      </c>
      <c r="G372" s="35">
        <v>5</v>
      </c>
      <c r="W372" s="17">
        <v>2</v>
      </c>
      <c r="X372" s="17">
        <v>0</v>
      </c>
      <c r="Y372" s="17">
        <v>2</v>
      </c>
      <c r="Z372" s="17">
        <f t="shared" si="54"/>
        <v>2</v>
      </c>
      <c r="AA372" s="17">
        <f t="shared" si="52"/>
        <v>1</v>
      </c>
      <c r="AB372" s="17">
        <f t="shared" si="55"/>
        <v>11</v>
      </c>
      <c r="AC372" s="17">
        <f t="shared" si="53"/>
        <v>5.5</v>
      </c>
      <c r="AD372" s="1">
        <f t="shared" si="41"/>
        <v>-9</v>
      </c>
    </row>
    <row r="373" spans="1:30" x14ac:dyDescent="0.25">
      <c r="A373" s="1">
        <v>369</v>
      </c>
      <c r="B373" s="1">
        <v>2013</v>
      </c>
      <c r="C373" s="54" t="s">
        <v>38</v>
      </c>
      <c r="D373" s="35">
        <v>2</v>
      </c>
      <c r="E373" s="35">
        <v>6</v>
      </c>
      <c r="F373" s="40">
        <v>3</v>
      </c>
      <c r="G373" s="35">
        <v>9</v>
      </c>
      <c r="H373" s="18"/>
      <c r="I373" s="18"/>
      <c r="J373" s="18"/>
      <c r="K373" s="18"/>
      <c r="L373" s="18"/>
      <c r="M373" s="18"/>
      <c r="N373" s="18"/>
      <c r="O373" s="18"/>
      <c r="P373" s="18"/>
      <c r="Q373" s="18"/>
      <c r="R373" s="18"/>
      <c r="S373" s="18"/>
      <c r="W373" s="17">
        <v>2</v>
      </c>
      <c r="X373" s="17">
        <v>0</v>
      </c>
      <c r="Y373" s="17">
        <v>2</v>
      </c>
      <c r="Z373" s="17">
        <f t="shared" si="54"/>
        <v>5</v>
      </c>
      <c r="AA373" s="17">
        <f t="shared" si="52"/>
        <v>2.5</v>
      </c>
      <c r="AB373" s="17">
        <f t="shared" si="55"/>
        <v>15</v>
      </c>
      <c r="AC373" s="17">
        <f t="shared" si="53"/>
        <v>7.5</v>
      </c>
      <c r="AD373" s="1">
        <f t="shared" si="41"/>
        <v>-10</v>
      </c>
    </row>
    <row r="374" spans="1:30" x14ac:dyDescent="0.25">
      <c r="A374" s="1">
        <v>370</v>
      </c>
      <c r="B374" s="1">
        <v>1989</v>
      </c>
      <c r="C374" t="s">
        <v>38</v>
      </c>
      <c r="D374" s="140">
        <v>6</v>
      </c>
      <c r="E374" s="140">
        <v>7</v>
      </c>
      <c r="F374" s="141">
        <v>3</v>
      </c>
      <c r="G374" s="140">
        <v>5</v>
      </c>
      <c r="W374" s="1">
        <v>2</v>
      </c>
      <c r="X374" s="1">
        <v>0</v>
      </c>
      <c r="Y374" s="1">
        <v>2</v>
      </c>
      <c r="Z374" s="1">
        <f t="shared" si="54"/>
        <v>9</v>
      </c>
      <c r="AA374" s="22">
        <f t="shared" si="52"/>
        <v>4.5</v>
      </c>
      <c r="AB374" s="1">
        <f t="shared" si="55"/>
        <v>12</v>
      </c>
      <c r="AC374" s="22">
        <f t="shared" si="53"/>
        <v>6</v>
      </c>
      <c r="AD374" s="1">
        <f t="shared" si="41"/>
        <v>-3</v>
      </c>
    </row>
    <row r="375" spans="1:30" x14ac:dyDescent="0.25">
      <c r="A375" s="1">
        <v>371</v>
      </c>
      <c r="B375" s="1">
        <v>1995</v>
      </c>
      <c r="C375" t="s">
        <v>38</v>
      </c>
      <c r="D375" s="35">
        <v>6</v>
      </c>
      <c r="E375" s="35">
        <v>7</v>
      </c>
      <c r="F375" s="40">
        <v>3</v>
      </c>
      <c r="G375" s="35">
        <v>5</v>
      </c>
      <c r="H375" s="18"/>
      <c r="I375" s="18"/>
      <c r="J375" s="18"/>
      <c r="K375" s="18"/>
      <c r="L375" s="18"/>
      <c r="M375" s="18"/>
      <c r="N375" s="18"/>
      <c r="O375" s="18"/>
      <c r="P375" s="18"/>
      <c r="Q375" s="18"/>
      <c r="R375" s="18"/>
      <c r="S375" s="18"/>
      <c r="T375" s="18"/>
      <c r="U375" s="18"/>
      <c r="W375" s="17">
        <v>2</v>
      </c>
      <c r="X375" s="17">
        <v>0</v>
      </c>
      <c r="Y375" s="17">
        <v>2</v>
      </c>
      <c r="Z375" s="17">
        <f t="shared" si="54"/>
        <v>9</v>
      </c>
      <c r="AA375" s="19">
        <f t="shared" si="52"/>
        <v>4.5</v>
      </c>
      <c r="AB375" s="17">
        <f t="shared" si="55"/>
        <v>12</v>
      </c>
      <c r="AC375" s="19">
        <f t="shared" si="53"/>
        <v>6</v>
      </c>
      <c r="AD375" s="17">
        <f t="shared" si="41"/>
        <v>-3</v>
      </c>
    </row>
    <row r="376" spans="1:30" x14ac:dyDescent="0.25">
      <c r="A376" s="1">
        <v>372</v>
      </c>
      <c r="B376" s="1">
        <v>1996</v>
      </c>
      <c r="C376" t="s">
        <v>38</v>
      </c>
      <c r="D376" s="140">
        <v>6</v>
      </c>
      <c r="E376" s="140">
        <v>7</v>
      </c>
      <c r="F376" s="44" t="s">
        <v>243</v>
      </c>
      <c r="G376" s="289"/>
      <c r="H376" s="140">
        <v>2</v>
      </c>
      <c r="I376" s="140">
        <v>10</v>
      </c>
      <c r="P376" s="53"/>
      <c r="Q376" s="53"/>
      <c r="R376" s="53"/>
      <c r="W376" s="1">
        <v>2</v>
      </c>
      <c r="X376" s="1">
        <v>0</v>
      </c>
      <c r="Y376" s="1">
        <v>2</v>
      </c>
      <c r="Z376" s="1">
        <f>D376+H376</f>
        <v>8</v>
      </c>
      <c r="AA376" s="22">
        <f t="shared" si="52"/>
        <v>4</v>
      </c>
      <c r="AB376" s="1">
        <f>E376+I376</f>
        <v>17</v>
      </c>
      <c r="AC376" s="22">
        <f t="shared" si="53"/>
        <v>8.5</v>
      </c>
      <c r="AD376" s="1">
        <f t="shared" si="41"/>
        <v>-9</v>
      </c>
    </row>
    <row r="377" spans="1:30" x14ac:dyDescent="0.25">
      <c r="A377" s="1">
        <v>373</v>
      </c>
      <c r="B377" s="1">
        <v>2018</v>
      </c>
      <c r="C377" s="54" t="s">
        <v>102</v>
      </c>
      <c r="D377" s="35">
        <v>0</v>
      </c>
      <c r="E377" s="35">
        <v>3</v>
      </c>
      <c r="F377" s="40">
        <v>7</v>
      </c>
      <c r="G377" s="35">
        <v>10</v>
      </c>
      <c r="H377" s="18"/>
      <c r="I377" s="18"/>
      <c r="J377" s="18"/>
      <c r="K377" s="18"/>
      <c r="L377" s="18"/>
      <c r="M377" s="18"/>
      <c r="W377" s="17">
        <v>2</v>
      </c>
      <c r="X377" s="17">
        <v>0</v>
      </c>
      <c r="Y377" s="17">
        <v>2</v>
      </c>
      <c r="Z377" s="17">
        <f t="shared" ref="Z377:Z394" si="56">D377+F377</f>
        <v>7</v>
      </c>
      <c r="AA377" s="17">
        <f t="shared" si="52"/>
        <v>3.5</v>
      </c>
      <c r="AB377" s="17">
        <f>E377+G377</f>
        <v>13</v>
      </c>
      <c r="AC377" s="17">
        <f t="shared" si="53"/>
        <v>6.5</v>
      </c>
      <c r="AD377" s="1">
        <f t="shared" si="41"/>
        <v>-6</v>
      </c>
    </row>
    <row r="378" spans="1:30" x14ac:dyDescent="0.25">
      <c r="A378" s="1">
        <v>374</v>
      </c>
      <c r="B378" s="1">
        <v>2005</v>
      </c>
      <c r="C378" s="54" t="s">
        <v>102</v>
      </c>
      <c r="D378" s="35">
        <v>2</v>
      </c>
      <c r="E378" s="35">
        <v>4</v>
      </c>
      <c r="F378" s="40">
        <v>4</v>
      </c>
      <c r="G378" s="35">
        <v>5</v>
      </c>
      <c r="H378" s="18"/>
      <c r="I378" s="18"/>
      <c r="W378" s="17">
        <v>2</v>
      </c>
      <c r="X378" s="17">
        <v>0</v>
      </c>
      <c r="Y378" s="17">
        <v>2</v>
      </c>
      <c r="Z378" s="17">
        <f t="shared" si="56"/>
        <v>6</v>
      </c>
      <c r="AA378" s="19">
        <f t="shared" si="52"/>
        <v>3</v>
      </c>
      <c r="AB378" s="17">
        <f>E378+G378</f>
        <v>9</v>
      </c>
      <c r="AC378" s="19">
        <f t="shared" si="53"/>
        <v>4.5</v>
      </c>
      <c r="AD378" s="1">
        <f t="shared" si="41"/>
        <v>-3</v>
      </c>
    </row>
    <row r="379" spans="1:30" x14ac:dyDescent="0.25">
      <c r="A379" s="1">
        <v>375</v>
      </c>
      <c r="B379" s="1">
        <v>1989</v>
      </c>
      <c r="C379" t="s">
        <v>102</v>
      </c>
      <c r="D379" s="140">
        <v>2</v>
      </c>
      <c r="E379" s="140">
        <v>12</v>
      </c>
      <c r="F379" s="141">
        <v>3</v>
      </c>
      <c r="G379" s="140">
        <v>7</v>
      </c>
      <c r="W379" s="1">
        <v>2</v>
      </c>
      <c r="X379" s="1">
        <v>0</v>
      </c>
      <c r="Y379" s="1">
        <v>2</v>
      </c>
      <c r="Z379" s="1">
        <f t="shared" si="56"/>
        <v>5</v>
      </c>
      <c r="AA379" s="22">
        <f t="shared" si="52"/>
        <v>2.5</v>
      </c>
      <c r="AB379" s="1">
        <f>E379+G379</f>
        <v>19</v>
      </c>
      <c r="AC379" s="22">
        <f t="shared" si="53"/>
        <v>9.5</v>
      </c>
      <c r="AD379" s="1">
        <f t="shared" si="41"/>
        <v>-14</v>
      </c>
    </row>
    <row r="380" spans="1:30" x14ac:dyDescent="0.25">
      <c r="A380" s="1">
        <v>376</v>
      </c>
      <c r="B380" s="1">
        <v>1995</v>
      </c>
      <c r="C380" t="s">
        <v>102</v>
      </c>
      <c r="D380" s="35">
        <v>2</v>
      </c>
      <c r="E380" s="35">
        <v>12</v>
      </c>
      <c r="F380" s="40">
        <v>3</v>
      </c>
      <c r="G380" s="35">
        <v>7</v>
      </c>
      <c r="H380" s="18"/>
      <c r="I380" s="18"/>
      <c r="J380" s="18"/>
      <c r="K380" s="18"/>
      <c r="L380" s="18"/>
      <c r="M380" s="18"/>
      <c r="N380" s="18"/>
      <c r="O380" s="18"/>
      <c r="P380" s="18"/>
      <c r="Q380" s="18"/>
      <c r="R380" s="18"/>
      <c r="S380" s="18"/>
      <c r="T380" s="18"/>
      <c r="U380" s="18"/>
      <c r="W380" s="17">
        <v>2</v>
      </c>
      <c r="X380" s="17">
        <v>0</v>
      </c>
      <c r="Y380" s="17">
        <v>2</v>
      </c>
      <c r="Z380" s="17">
        <f t="shared" si="56"/>
        <v>5</v>
      </c>
      <c r="AA380" s="19">
        <f t="shared" si="52"/>
        <v>2.5</v>
      </c>
      <c r="AB380" s="17">
        <f>E380+G380</f>
        <v>19</v>
      </c>
      <c r="AC380" s="19">
        <f t="shared" si="53"/>
        <v>9.5</v>
      </c>
      <c r="AD380" s="17">
        <f t="shared" si="41"/>
        <v>-14</v>
      </c>
    </row>
    <row r="381" spans="1:30" x14ac:dyDescent="0.25">
      <c r="A381" s="1">
        <v>377</v>
      </c>
      <c r="B381" s="1">
        <v>2017</v>
      </c>
      <c r="C381" s="54" t="s">
        <v>184</v>
      </c>
      <c r="D381" s="35">
        <v>1</v>
      </c>
      <c r="E381" s="35">
        <v>2</v>
      </c>
      <c r="F381" s="40">
        <v>3</v>
      </c>
      <c r="G381" s="35">
        <v>4</v>
      </c>
      <c r="H381" s="255"/>
      <c r="W381" s="17">
        <v>2</v>
      </c>
      <c r="X381" s="17">
        <v>0</v>
      </c>
      <c r="Y381" s="17">
        <v>2</v>
      </c>
      <c r="Z381" s="17">
        <f t="shared" si="56"/>
        <v>4</v>
      </c>
      <c r="AA381" s="17">
        <f t="shared" si="52"/>
        <v>2</v>
      </c>
      <c r="AB381" s="17">
        <f>E381+G381</f>
        <v>6</v>
      </c>
      <c r="AC381" s="17">
        <f t="shared" si="53"/>
        <v>3</v>
      </c>
      <c r="AD381" s="1">
        <f t="shared" si="41"/>
        <v>-2</v>
      </c>
    </row>
    <row r="382" spans="1:30" x14ac:dyDescent="0.25">
      <c r="A382" s="1">
        <v>378</v>
      </c>
      <c r="B382" s="1">
        <v>2010</v>
      </c>
      <c r="C382" s="54" t="s">
        <v>184</v>
      </c>
      <c r="D382" s="35">
        <v>6</v>
      </c>
      <c r="E382" s="35">
        <v>7</v>
      </c>
      <c r="F382" s="40">
        <v>1</v>
      </c>
      <c r="G382" s="35">
        <v>3</v>
      </c>
      <c r="H382" s="18"/>
      <c r="I382" s="18"/>
      <c r="W382" s="17">
        <v>2</v>
      </c>
      <c r="X382" s="17">
        <v>0</v>
      </c>
      <c r="Y382" s="17">
        <v>2</v>
      </c>
      <c r="Z382" s="1">
        <f t="shared" si="56"/>
        <v>7</v>
      </c>
      <c r="AA382" s="1">
        <f t="shared" si="52"/>
        <v>3.5</v>
      </c>
      <c r="AB382" s="1">
        <v>10</v>
      </c>
      <c r="AC382" s="1">
        <f t="shared" si="53"/>
        <v>5</v>
      </c>
      <c r="AD382" s="1">
        <f t="shared" si="41"/>
        <v>-3</v>
      </c>
    </row>
    <row r="383" spans="1:30" x14ac:dyDescent="0.25">
      <c r="A383" s="1">
        <v>379</v>
      </c>
      <c r="B383" s="1">
        <v>2009</v>
      </c>
      <c r="C383" s="54" t="s">
        <v>184</v>
      </c>
      <c r="D383" s="35">
        <v>5</v>
      </c>
      <c r="E383" s="35">
        <v>9</v>
      </c>
      <c r="F383" s="40">
        <v>1</v>
      </c>
      <c r="G383" s="35">
        <v>5</v>
      </c>
      <c r="H383" s="18"/>
      <c r="I383" s="18"/>
      <c r="J383" s="18"/>
      <c r="K383" s="18"/>
      <c r="W383" s="1">
        <v>2</v>
      </c>
      <c r="X383" s="1">
        <v>0</v>
      </c>
      <c r="Y383" s="1">
        <v>2</v>
      </c>
      <c r="Z383" s="1">
        <f t="shared" si="56"/>
        <v>6</v>
      </c>
      <c r="AA383" s="1">
        <f t="shared" si="52"/>
        <v>3</v>
      </c>
      <c r="AB383" s="1">
        <f t="shared" ref="AB383:AB389" si="57">E383+G383</f>
        <v>14</v>
      </c>
      <c r="AC383" s="1">
        <f t="shared" si="53"/>
        <v>7</v>
      </c>
      <c r="AD383" s="1">
        <f t="shared" si="41"/>
        <v>-8</v>
      </c>
    </row>
    <row r="384" spans="1:30" x14ac:dyDescent="0.25">
      <c r="A384" s="1">
        <v>380</v>
      </c>
      <c r="B384" s="5">
        <v>2023</v>
      </c>
      <c r="C384" s="54" t="s">
        <v>123</v>
      </c>
      <c r="D384" s="35">
        <v>7</v>
      </c>
      <c r="E384" s="35">
        <v>8</v>
      </c>
      <c r="F384" s="40">
        <v>7</v>
      </c>
      <c r="G384" s="35">
        <v>9</v>
      </c>
      <c r="H384" s="290"/>
      <c r="I384" s="6"/>
      <c r="J384" s="6"/>
      <c r="K384" s="6"/>
      <c r="L384" s="6"/>
      <c r="M384" s="6"/>
      <c r="N384" s="6"/>
      <c r="O384" s="6"/>
      <c r="P384" s="6"/>
      <c r="Q384" s="6"/>
      <c r="R384" s="6"/>
      <c r="S384" s="6"/>
      <c r="W384" s="1">
        <v>2</v>
      </c>
      <c r="X384" s="1">
        <v>0</v>
      </c>
      <c r="Y384" s="1">
        <v>2</v>
      </c>
      <c r="Z384" s="1">
        <f t="shared" si="56"/>
        <v>14</v>
      </c>
      <c r="AA384" s="1">
        <f t="shared" si="52"/>
        <v>7</v>
      </c>
      <c r="AB384" s="1">
        <f t="shared" si="57"/>
        <v>17</v>
      </c>
      <c r="AC384" s="1">
        <f t="shared" si="53"/>
        <v>8.5</v>
      </c>
      <c r="AD384" s="1">
        <f t="shared" si="41"/>
        <v>-3</v>
      </c>
    </row>
    <row r="385" spans="1:30" x14ac:dyDescent="0.25">
      <c r="A385" s="1">
        <v>381</v>
      </c>
      <c r="B385" s="1">
        <v>1989</v>
      </c>
      <c r="C385" t="s">
        <v>364</v>
      </c>
      <c r="D385" s="140">
        <v>2</v>
      </c>
      <c r="E385" s="140">
        <v>4</v>
      </c>
      <c r="F385" s="141">
        <v>1</v>
      </c>
      <c r="G385" s="140">
        <v>5</v>
      </c>
      <c r="W385" s="1">
        <v>2</v>
      </c>
      <c r="X385" s="1">
        <v>0</v>
      </c>
      <c r="Y385" s="1">
        <v>2</v>
      </c>
      <c r="Z385" s="1">
        <f t="shared" si="56"/>
        <v>3</v>
      </c>
      <c r="AA385" s="22">
        <f t="shared" si="52"/>
        <v>1.5</v>
      </c>
      <c r="AB385" s="1">
        <f t="shared" si="57"/>
        <v>9</v>
      </c>
      <c r="AC385" s="22">
        <f t="shared" si="53"/>
        <v>4.5</v>
      </c>
      <c r="AD385" s="1">
        <f t="shared" si="41"/>
        <v>-6</v>
      </c>
    </row>
    <row r="386" spans="1:30" x14ac:dyDescent="0.25">
      <c r="A386" s="1">
        <v>382</v>
      </c>
      <c r="B386" s="1">
        <v>1995</v>
      </c>
      <c r="C386" t="s">
        <v>364</v>
      </c>
      <c r="D386" s="35">
        <v>2</v>
      </c>
      <c r="E386" s="35">
        <v>4</v>
      </c>
      <c r="F386" s="40">
        <v>1</v>
      </c>
      <c r="G386" s="35">
        <v>5</v>
      </c>
      <c r="H386" s="18"/>
      <c r="I386" s="18"/>
      <c r="J386" s="18"/>
      <c r="K386" s="18"/>
      <c r="L386" s="18"/>
      <c r="M386" s="18"/>
      <c r="N386" s="18"/>
      <c r="O386" s="18"/>
      <c r="P386" s="18"/>
      <c r="Q386" s="18"/>
      <c r="R386" s="18"/>
      <c r="S386" s="18"/>
      <c r="T386" s="18"/>
      <c r="U386" s="18"/>
      <c r="W386" s="17">
        <v>2</v>
      </c>
      <c r="X386" s="17">
        <v>0</v>
      </c>
      <c r="Y386" s="17">
        <v>2</v>
      </c>
      <c r="Z386" s="17">
        <f t="shared" si="56"/>
        <v>3</v>
      </c>
      <c r="AA386" s="19">
        <f t="shared" si="52"/>
        <v>1.5</v>
      </c>
      <c r="AB386" s="17">
        <f t="shared" si="57"/>
        <v>9</v>
      </c>
      <c r="AC386" s="19">
        <f t="shared" si="53"/>
        <v>4.5</v>
      </c>
      <c r="AD386" s="17">
        <f t="shared" si="41"/>
        <v>-6</v>
      </c>
    </row>
    <row r="387" spans="1:30" x14ac:dyDescent="0.25">
      <c r="A387" s="1">
        <v>383</v>
      </c>
      <c r="B387" s="17">
        <v>2024</v>
      </c>
      <c r="C387" s="54" t="s">
        <v>106</v>
      </c>
      <c r="D387" s="35">
        <v>3</v>
      </c>
      <c r="E387" s="35">
        <v>8</v>
      </c>
      <c r="F387" s="40">
        <v>4</v>
      </c>
      <c r="G387" s="35">
        <v>5</v>
      </c>
      <c r="H387" s="6"/>
      <c r="I387" s="6"/>
      <c r="J387" s="6"/>
      <c r="K387" s="6"/>
      <c r="L387" s="6"/>
      <c r="M387" s="6"/>
      <c r="N387" s="6"/>
      <c r="O387" s="6"/>
      <c r="P387" s="6"/>
      <c r="Q387" s="6"/>
      <c r="R387" s="6"/>
      <c r="S387" s="6"/>
      <c r="T387" s="6"/>
      <c r="U387" s="6"/>
      <c r="V387" s="5"/>
      <c r="W387" s="1">
        <v>2</v>
      </c>
      <c r="X387" s="1">
        <v>0</v>
      </c>
      <c r="Y387" s="1">
        <v>2</v>
      </c>
      <c r="Z387" s="1">
        <f t="shared" si="56"/>
        <v>7</v>
      </c>
      <c r="AA387" s="1">
        <f t="shared" si="52"/>
        <v>3.5</v>
      </c>
      <c r="AB387" s="1">
        <f t="shared" si="57"/>
        <v>13</v>
      </c>
      <c r="AC387" s="1">
        <f t="shared" si="53"/>
        <v>6.5</v>
      </c>
      <c r="AD387" s="1">
        <f t="shared" si="41"/>
        <v>-6</v>
      </c>
    </row>
    <row r="388" spans="1:30" x14ac:dyDescent="0.25">
      <c r="A388" s="1">
        <v>384</v>
      </c>
      <c r="B388" s="1">
        <v>2019</v>
      </c>
      <c r="C388" s="54" t="s">
        <v>106</v>
      </c>
      <c r="D388" s="35">
        <v>3</v>
      </c>
      <c r="E388" s="35">
        <v>6</v>
      </c>
      <c r="F388" s="40">
        <v>0</v>
      </c>
      <c r="G388" s="35">
        <v>3</v>
      </c>
      <c r="W388" s="1">
        <v>2</v>
      </c>
      <c r="X388" s="1">
        <v>0</v>
      </c>
      <c r="Y388" s="1">
        <v>2</v>
      </c>
      <c r="Z388" s="1">
        <f t="shared" si="56"/>
        <v>3</v>
      </c>
      <c r="AA388" s="1">
        <f t="shared" si="52"/>
        <v>1.5</v>
      </c>
      <c r="AB388" s="1">
        <f t="shared" si="57"/>
        <v>9</v>
      </c>
      <c r="AC388" s="1">
        <f t="shared" si="53"/>
        <v>4.5</v>
      </c>
      <c r="AD388" s="1">
        <f t="shared" si="41"/>
        <v>-6</v>
      </c>
    </row>
    <row r="389" spans="1:30" x14ac:dyDescent="0.25">
      <c r="A389" s="1">
        <v>385</v>
      </c>
      <c r="B389" s="1">
        <v>2011</v>
      </c>
      <c r="C389" s="54" t="s">
        <v>183</v>
      </c>
      <c r="D389" s="35">
        <v>0</v>
      </c>
      <c r="E389" s="35">
        <v>1</v>
      </c>
      <c r="F389" s="40">
        <v>3</v>
      </c>
      <c r="G389" s="35">
        <v>4</v>
      </c>
      <c r="W389" s="17">
        <v>2</v>
      </c>
      <c r="X389" s="17">
        <v>0</v>
      </c>
      <c r="Y389" s="17">
        <v>2</v>
      </c>
      <c r="Z389" s="17">
        <f t="shared" si="56"/>
        <v>3</v>
      </c>
      <c r="AA389" s="17">
        <f t="shared" si="52"/>
        <v>1.5</v>
      </c>
      <c r="AB389" s="17">
        <f t="shared" si="57"/>
        <v>5</v>
      </c>
      <c r="AC389" s="17">
        <f t="shared" si="53"/>
        <v>2.5</v>
      </c>
      <c r="AD389" s="1">
        <f t="shared" ref="AD389:AD452" si="58">Z389-AB389</f>
        <v>-2</v>
      </c>
    </row>
    <row r="390" spans="1:30" x14ac:dyDescent="0.25">
      <c r="A390" s="1">
        <v>386</v>
      </c>
      <c r="B390" s="1">
        <v>2010</v>
      </c>
      <c r="C390" s="54" t="s">
        <v>183</v>
      </c>
      <c r="D390" s="35">
        <v>2</v>
      </c>
      <c r="E390" s="35">
        <v>10</v>
      </c>
      <c r="F390" s="40">
        <v>1</v>
      </c>
      <c r="G390" s="35">
        <v>2</v>
      </c>
      <c r="H390" s="18"/>
      <c r="I390" s="18"/>
      <c r="W390" s="17">
        <v>2</v>
      </c>
      <c r="X390" s="17">
        <v>0</v>
      </c>
      <c r="Y390" s="17">
        <v>2</v>
      </c>
      <c r="Z390" s="1">
        <f t="shared" si="56"/>
        <v>3</v>
      </c>
      <c r="AA390" s="1">
        <f t="shared" si="52"/>
        <v>1.5</v>
      </c>
      <c r="AB390" s="1">
        <v>12</v>
      </c>
      <c r="AC390" s="1">
        <f t="shared" si="53"/>
        <v>6</v>
      </c>
      <c r="AD390" s="1">
        <f t="shared" si="58"/>
        <v>-9</v>
      </c>
    </row>
    <row r="391" spans="1:30" x14ac:dyDescent="0.25">
      <c r="A391" s="1">
        <v>387</v>
      </c>
      <c r="B391" s="1">
        <v>2022</v>
      </c>
      <c r="C391" s="54" t="s">
        <v>108</v>
      </c>
      <c r="D391" s="35">
        <v>1</v>
      </c>
      <c r="E391" s="35">
        <v>8</v>
      </c>
      <c r="F391" s="40">
        <v>4</v>
      </c>
      <c r="G391" s="35">
        <v>5</v>
      </c>
      <c r="W391" s="1">
        <v>2</v>
      </c>
      <c r="X391" s="1">
        <v>0</v>
      </c>
      <c r="Y391" s="1">
        <v>2</v>
      </c>
      <c r="Z391" s="1">
        <f t="shared" si="56"/>
        <v>5</v>
      </c>
      <c r="AA391" s="1">
        <f t="shared" si="52"/>
        <v>2.5</v>
      </c>
      <c r="AB391" s="1">
        <f>E391+G391</f>
        <v>13</v>
      </c>
      <c r="AC391" s="1">
        <f t="shared" si="53"/>
        <v>6.5</v>
      </c>
      <c r="AD391" s="1">
        <f t="shared" si="58"/>
        <v>-8</v>
      </c>
    </row>
    <row r="392" spans="1:30" x14ac:dyDescent="0.25">
      <c r="A392" s="1">
        <v>388</v>
      </c>
      <c r="B392" s="1">
        <v>2011</v>
      </c>
      <c r="C392" s="54" t="s">
        <v>178</v>
      </c>
      <c r="D392" s="35">
        <v>4</v>
      </c>
      <c r="E392" s="35">
        <v>7</v>
      </c>
      <c r="F392" s="40">
        <v>1</v>
      </c>
      <c r="G392" s="35">
        <v>5</v>
      </c>
      <c r="W392" s="17">
        <v>2</v>
      </c>
      <c r="X392" s="17">
        <v>0</v>
      </c>
      <c r="Y392" s="17">
        <v>2</v>
      </c>
      <c r="Z392" s="17">
        <f t="shared" si="56"/>
        <v>5</v>
      </c>
      <c r="AA392" s="17">
        <f t="shared" si="52"/>
        <v>2.5</v>
      </c>
      <c r="AB392" s="17">
        <f>E392+G392</f>
        <v>12</v>
      </c>
      <c r="AC392" s="17">
        <f t="shared" si="53"/>
        <v>6</v>
      </c>
      <c r="AD392" s="1">
        <f t="shared" si="58"/>
        <v>-7</v>
      </c>
    </row>
    <row r="393" spans="1:30" x14ac:dyDescent="0.25">
      <c r="A393" s="1">
        <v>389</v>
      </c>
      <c r="B393" s="1">
        <v>2010</v>
      </c>
      <c r="C393" s="54" t="s">
        <v>178</v>
      </c>
      <c r="D393" s="35">
        <v>0</v>
      </c>
      <c r="E393" s="35">
        <v>4</v>
      </c>
      <c r="F393" s="40">
        <v>5</v>
      </c>
      <c r="G393" s="35">
        <v>7</v>
      </c>
      <c r="H393" s="18"/>
      <c r="I393" s="18"/>
      <c r="W393" s="17">
        <v>2</v>
      </c>
      <c r="X393" s="17">
        <v>0</v>
      </c>
      <c r="Y393" s="17">
        <v>2</v>
      </c>
      <c r="Z393" s="1">
        <f t="shared" si="56"/>
        <v>5</v>
      </c>
      <c r="AA393" s="1">
        <f t="shared" si="52"/>
        <v>2.5</v>
      </c>
      <c r="AB393" s="1">
        <v>11</v>
      </c>
      <c r="AC393" s="1">
        <f t="shared" si="53"/>
        <v>5.5</v>
      </c>
      <c r="AD393" s="1">
        <f t="shared" si="58"/>
        <v>-6</v>
      </c>
    </row>
    <row r="394" spans="1:30" x14ac:dyDescent="0.25">
      <c r="A394" s="1">
        <v>390</v>
      </c>
      <c r="B394" s="1">
        <v>1994</v>
      </c>
      <c r="C394" t="s">
        <v>58</v>
      </c>
      <c r="D394" s="140">
        <v>7</v>
      </c>
      <c r="E394" s="140">
        <v>11</v>
      </c>
      <c r="F394" s="141">
        <v>0</v>
      </c>
      <c r="G394" s="140">
        <v>5</v>
      </c>
      <c r="H394" s="31"/>
      <c r="I394" s="31"/>
      <c r="J394" s="31"/>
      <c r="K394" s="31"/>
      <c r="L394" s="31"/>
      <c r="M394" s="31"/>
      <c r="N394" s="31"/>
      <c r="O394" s="31"/>
      <c r="P394" s="31"/>
      <c r="Q394" s="31"/>
      <c r="W394" s="17">
        <v>2</v>
      </c>
      <c r="X394" s="17">
        <v>0</v>
      </c>
      <c r="Y394" s="17">
        <v>2</v>
      </c>
      <c r="Z394" s="17">
        <f t="shared" si="56"/>
        <v>7</v>
      </c>
      <c r="AA394" s="22">
        <f t="shared" si="52"/>
        <v>3.5</v>
      </c>
      <c r="AB394" s="17">
        <f>E394+G394</f>
        <v>16</v>
      </c>
      <c r="AC394" s="19">
        <f t="shared" si="53"/>
        <v>8</v>
      </c>
      <c r="AD394" s="17">
        <f t="shared" si="58"/>
        <v>-9</v>
      </c>
    </row>
    <row r="395" spans="1:30" x14ac:dyDescent="0.25">
      <c r="A395" s="1">
        <v>391</v>
      </c>
      <c r="B395" s="1">
        <v>1996</v>
      </c>
      <c r="C395" t="s">
        <v>58</v>
      </c>
      <c r="D395" s="32" t="s">
        <v>243</v>
      </c>
      <c r="E395" s="289"/>
      <c r="F395" s="141">
        <v>1</v>
      </c>
      <c r="G395" s="140">
        <v>3</v>
      </c>
      <c r="H395" s="141">
        <v>3</v>
      </c>
      <c r="I395" s="140">
        <v>11</v>
      </c>
      <c r="P395" s="53"/>
      <c r="Q395" s="53"/>
      <c r="R395" s="53"/>
      <c r="W395" s="1">
        <v>2</v>
      </c>
      <c r="X395" s="1">
        <v>0</v>
      </c>
      <c r="Y395" s="1">
        <v>2</v>
      </c>
      <c r="Z395" s="1">
        <f>-F395+H395</f>
        <v>2</v>
      </c>
      <c r="AA395" s="22">
        <f t="shared" si="52"/>
        <v>1</v>
      </c>
      <c r="AB395" s="1">
        <f>G395+I395</f>
        <v>14</v>
      </c>
      <c r="AC395" s="22">
        <f t="shared" si="53"/>
        <v>7</v>
      </c>
      <c r="AD395" s="1">
        <f t="shared" si="58"/>
        <v>-12</v>
      </c>
    </row>
    <row r="396" spans="1:30" x14ac:dyDescent="0.25">
      <c r="A396" s="1">
        <v>392</v>
      </c>
      <c r="B396" s="1">
        <v>2014</v>
      </c>
      <c r="C396" s="54" t="s">
        <v>286</v>
      </c>
      <c r="D396" s="35">
        <v>1</v>
      </c>
      <c r="E396" s="35">
        <v>2</v>
      </c>
      <c r="F396" s="40">
        <v>3</v>
      </c>
      <c r="G396" s="35">
        <v>1</v>
      </c>
      <c r="J396" s="18"/>
      <c r="K396" s="18"/>
      <c r="W396" s="17">
        <v>2</v>
      </c>
      <c r="X396" s="17">
        <v>0</v>
      </c>
      <c r="Y396" s="17">
        <v>2</v>
      </c>
      <c r="Z396" s="17">
        <f>D396+F396</f>
        <v>4</v>
      </c>
      <c r="AA396" s="17">
        <f t="shared" si="52"/>
        <v>2</v>
      </c>
      <c r="AB396" s="17">
        <f>E396+G396</f>
        <v>3</v>
      </c>
      <c r="AC396" s="17">
        <f t="shared" si="53"/>
        <v>1.5</v>
      </c>
      <c r="AD396" s="1">
        <f t="shared" si="58"/>
        <v>1</v>
      </c>
    </row>
    <row r="397" spans="1:30" x14ac:dyDescent="0.25">
      <c r="A397" s="1">
        <v>393</v>
      </c>
      <c r="B397" s="1">
        <v>1989</v>
      </c>
      <c r="C397" t="s">
        <v>370</v>
      </c>
      <c r="D397" s="140">
        <v>1</v>
      </c>
      <c r="E397" s="140">
        <v>11</v>
      </c>
      <c r="F397" s="141">
        <v>6</v>
      </c>
      <c r="G397" s="140">
        <v>7</v>
      </c>
      <c r="W397" s="1">
        <v>2</v>
      </c>
      <c r="X397" s="1">
        <v>0</v>
      </c>
      <c r="Y397" s="1">
        <v>2</v>
      </c>
      <c r="Z397" s="1">
        <f>D397+F397</f>
        <v>7</v>
      </c>
      <c r="AA397" s="22">
        <f t="shared" si="52"/>
        <v>3.5</v>
      </c>
      <c r="AB397" s="1">
        <f>E397+G397</f>
        <v>18</v>
      </c>
      <c r="AC397" s="22">
        <f t="shared" si="53"/>
        <v>9</v>
      </c>
      <c r="AD397" s="1">
        <f t="shared" si="58"/>
        <v>-11</v>
      </c>
    </row>
    <row r="398" spans="1:30" x14ac:dyDescent="0.25">
      <c r="A398" s="1">
        <v>394</v>
      </c>
      <c r="B398" s="1">
        <v>1995</v>
      </c>
      <c r="C398" t="s">
        <v>370</v>
      </c>
      <c r="D398" s="32" t="s">
        <v>242</v>
      </c>
      <c r="E398" s="32"/>
      <c r="F398" s="40">
        <v>1</v>
      </c>
      <c r="G398" s="35">
        <v>11</v>
      </c>
      <c r="H398" s="40">
        <v>6</v>
      </c>
      <c r="I398" s="35">
        <v>7</v>
      </c>
      <c r="J398" s="18"/>
      <c r="K398" s="18"/>
      <c r="L398" s="18"/>
      <c r="M398" s="18"/>
      <c r="N398" s="18"/>
      <c r="O398" s="18"/>
      <c r="P398" s="18"/>
      <c r="Q398" s="18"/>
      <c r="R398" s="18"/>
      <c r="S398" s="18"/>
      <c r="T398" s="18"/>
      <c r="U398" s="18"/>
      <c r="W398" s="17">
        <v>2</v>
      </c>
      <c r="X398" s="17">
        <v>0</v>
      </c>
      <c r="Y398" s="17">
        <v>2</v>
      </c>
      <c r="Z398" s="17">
        <f>F398+H398</f>
        <v>7</v>
      </c>
      <c r="AA398" s="19">
        <f t="shared" si="52"/>
        <v>3.5</v>
      </c>
      <c r="AB398" s="17">
        <f>G398+I398</f>
        <v>18</v>
      </c>
      <c r="AC398" s="19">
        <f t="shared" si="53"/>
        <v>9</v>
      </c>
      <c r="AD398" s="17">
        <f t="shared" si="58"/>
        <v>-11</v>
      </c>
    </row>
    <row r="399" spans="1:30" x14ac:dyDescent="0.25">
      <c r="A399" s="1">
        <v>395</v>
      </c>
      <c r="B399" s="1">
        <v>2013</v>
      </c>
      <c r="C399" s="54" t="s">
        <v>196</v>
      </c>
      <c r="D399" s="35">
        <v>4</v>
      </c>
      <c r="E399" s="35">
        <v>7</v>
      </c>
      <c r="F399" s="40">
        <v>1</v>
      </c>
      <c r="G399" s="35">
        <v>10</v>
      </c>
      <c r="H399" s="18"/>
      <c r="I399" s="18"/>
      <c r="J399" s="18"/>
      <c r="K399" s="18"/>
      <c r="L399" s="18"/>
      <c r="M399" s="18"/>
      <c r="N399" s="18"/>
      <c r="O399" s="18"/>
      <c r="P399" s="18"/>
      <c r="Q399" s="18"/>
      <c r="R399" s="18"/>
      <c r="S399" s="18"/>
      <c r="W399" s="17">
        <v>2</v>
      </c>
      <c r="X399" s="17">
        <v>0</v>
      </c>
      <c r="Y399" s="17">
        <v>2</v>
      </c>
      <c r="Z399" s="17">
        <f t="shared" ref="Z399:Z411" si="59">D399+F399</f>
        <v>5</v>
      </c>
      <c r="AA399" s="17">
        <f t="shared" si="52"/>
        <v>2.5</v>
      </c>
      <c r="AB399" s="17">
        <f t="shared" ref="AB399:AB407" si="60">E399+G399</f>
        <v>17</v>
      </c>
      <c r="AC399" s="17">
        <f t="shared" si="53"/>
        <v>8.5</v>
      </c>
      <c r="AD399" s="1">
        <f t="shared" si="58"/>
        <v>-12</v>
      </c>
    </row>
    <row r="400" spans="1:30" x14ac:dyDescent="0.25">
      <c r="A400" s="1">
        <v>396</v>
      </c>
      <c r="B400" s="1">
        <v>2012</v>
      </c>
      <c r="C400" s="66" t="s">
        <v>196</v>
      </c>
      <c r="D400" s="35">
        <v>6</v>
      </c>
      <c r="E400" s="35">
        <v>7</v>
      </c>
      <c r="F400" s="40">
        <v>6</v>
      </c>
      <c r="G400" s="35">
        <v>10</v>
      </c>
      <c r="H400" s="18"/>
      <c r="I400" s="18"/>
      <c r="J400" s="18"/>
      <c r="K400" s="18"/>
      <c r="L400" s="18"/>
      <c r="M400" s="18"/>
      <c r="N400" s="18"/>
      <c r="O400" s="18"/>
      <c r="P400" s="18"/>
      <c r="Q400" s="18"/>
      <c r="R400" s="18"/>
      <c r="S400" s="18"/>
      <c r="W400" s="17">
        <v>2</v>
      </c>
      <c r="X400" s="17">
        <v>0</v>
      </c>
      <c r="Y400" s="17">
        <v>2</v>
      </c>
      <c r="Z400" s="17">
        <f t="shared" si="59"/>
        <v>12</v>
      </c>
      <c r="AA400" s="17">
        <f t="shared" ref="AA400:AA431" si="61">Z400/W400</f>
        <v>6</v>
      </c>
      <c r="AB400" s="17">
        <f t="shared" si="60"/>
        <v>17</v>
      </c>
      <c r="AC400" s="17">
        <f t="shared" ref="AC400:AC431" si="62">AB400/W400</f>
        <v>8.5</v>
      </c>
      <c r="AD400" s="1">
        <f t="shared" si="58"/>
        <v>-5</v>
      </c>
    </row>
    <row r="401" spans="1:30" x14ac:dyDescent="0.25">
      <c r="A401" s="1">
        <v>397</v>
      </c>
      <c r="B401" s="5">
        <v>2023</v>
      </c>
      <c r="C401" s="54" t="s">
        <v>43</v>
      </c>
      <c r="D401" s="35">
        <v>7</v>
      </c>
      <c r="E401" s="35">
        <v>8</v>
      </c>
      <c r="F401" s="40">
        <v>3</v>
      </c>
      <c r="G401" s="35">
        <v>12</v>
      </c>
      <c r="H401" s="6"/>
      <c r="I401" s="6"/>
      <c r="J401" s="6"/>
      <c r="K401" s="6"/>
      <c r="L401" s="6"/>
      <c r="M401" s="6"/>
      <c r="N401" s="6"/>
      <c r="O401" s="6"/>
      <c r="P401" s="6"/>
      <c r="Q401" s="6"/>
      <c r="R401" s="6"/>
      <c r="S401" s="6"/>
      <c r="W401" s="1">
        <v>2</v>
      </c>
      <c r="X401" s="1">
        <v>0</v>
      </c>
      <c r="Y401" s="1">
        <v>2</v>
      </c>
      <c r="Z401" s="1">
        <f t="shared" si="59"/>
        <v>10</v>
      </c>
      <c r="AA401" s="1">
        <f t="shared" si="61"/>
        <v>5</v>
      </c>
      <c r="AB401" s="1">
        <f t="shared" si="60"/>
        <v>20</v>
      </c>
      <c r="AC401" s="1">
        <f t="shared" si="62"/>
        <v>10</v>
      </c>
      <c r="AD401" s="1">
        <f t="shared" si="58"/>
        <v>-10</v>
      </c>
    </row>
    <row r="402" spans="1:30" x14ac:dyDescent="0.25">
      <c r="A402" s="1">
        <v>398</v>
      </c>
      <c r="B402" s="1">
        <v>2015</v>
      </c>
      <c r="C402" s="54" t="s">
        <v>43</v>
      </c>
      <c r="D402" s="35">
        <v>2</v>
      </c>
      <c r="E402" s="35">
        <v>17</v>
      </c>
      <c r="F402" s="40">
        <v>5</v>
      </c>
      <c r="G402" s="35">
        <v>7</v>
      </c>
      <c r="W402" s="17">
        <v>2</v>
      </c>
      <c r="X402" s="17">
        <v>0</v>
      </c>
      <c r="Y402" s="17">
        <v>2</v>
      </c>
      <c r="Z402" s="17">
        <f t="shared" si="59"/>
        <v>7</v>
      </c>
      <c r="AA402" s="17">
        <f t="shared" si="61"/>
        <v>3.5</v>
      </c>
      <c r="AB402" s="17">
        <f t="shared" si="60"/>
        <v>24</v>
      </c>
      <c r="AC402" s="17">
        <f t="shared" si="62"/>
        <v>12</v>
      </c>
      <c r="AD402" s="1">
        <f t="shared" si="58"/>
        <v>-17</v>
      </c>
    </row>
    <row r="403" spans="1:30" x14ac:dyDescent="0.25">
      <c r="A403" s="1">
        <v>399</v>
      </c>
      <c r="B403" s="1">
        <v>2012</v>
      </c>
      <c r="C403" s="66" t="s">
        <v>43</v>
      </c>
      <c r="D403" s="35">
        <v>2</v>
      </c>
      <c r="E403" s="35">
        <v>6</v>
      </c>
      <c r="F403" s="40">
        <v>7</v>
      </c>
      <c r="G403" s="35">
        <v>17</v>
      </c>
      <c r="H403" s="18"/>
      <c r="I403" s="18"/>
      <c r="J403" s="18"/>
      <c r="K403" s="18"/>
      <c r="L403" s="18"/>
      <c r="M403" s="18"/>
      <c r="N403" s="18"/>
      <c r="O403" s="18"/>
      <c r="P403" s="18"/>
      <c r="Q403" s="18"/>
      <c r="R403" s="18"/>
      <c r="S403" s="18"/>
      <c r="W403" s="17">
        <v>2</v>
      </c>
      <c r="X403" s="17">
        <v>0</v>
      </c>
      <c r="Y403" s="17">
        <v>2</v>
      </c>
      <c r="Z403" s="17">
        <f t="shared" si="59"/>
        <v>9</v>
      </c>
      <c r="AA403" s="17">
        <f t="shared" si="61"/>
        <v>4.5</v>
      </c>
      <c r="AB403" s="17">
        <f t="shared" si="60"/>
        <v>23</v>
      </c>
      <c r="AC403" s="17">
        <f t="shared" si="62"/>
        <v>11.5</v>
      </c>
      <c r="AD403" s="1">
        <f t="shared" si="58"/>
        <v>-14</v>
      </c>
    </row>
    <row r="404" spans="1:30" x14ac:dyDescent="0.25">
      <c r="A404" s="1">
        <v>400</v>
      </c>
      <c r="B404" s="1">
        <v>1996</v>
      </c>
      <c r="C404" t="s">
        <v>365</v>
      </c>
      <c r="D404" s="140">
        <v>7</v>
      </c>
      <c r="E404" s="140">
        <v>11</v>
      </c>
      <c r="F404" s="141">
        <v>1</v>
      </c>
      <c r="G404" s="140">
        <v>6</v>
      </c>
      <c r="P404" s="53"/>
      <c r="Q404" s="53"/>
      <c r="R404" s="53"/>
      <c r="W404" s="1">
        <v>2</v>
      </c>
      <c r="X404" s="1">
        <v>0</v>
      </c>
      <c r="Y404" s="1">
        <v>2</v>
      </c>
      <c r="Z404" s="1">
        <f t="shared" si="59"/>
        <v>8</v>
      </c>
      <c r="AA404" s="22">
        <f t="shared" si="61"/>
        <v>4</v>
      </c>
      <c r="AB404" s="1">
        <f t="shared" si="60"/>
        <v>17</v>
      </c>
      <c r="AC404" s="22">
        <f t="shared" si="62"/>
        <v>8.5</v>
      </c>
      <c r="AD404" s="1">
        <f t="shared" si="58"/>
        <v>-9</v>
      </c>
    </row>
    <row r="405" spans="1:30" x14ac:dyDescent="0.25">
      <c r="A405" s="1">
        <v>401</v>
      </c>
      <c r="B405" s="1">
        <v>2019</v>
      </c>
      <c r="C405" s="54" t="s">
        <v>119</v>
      </c>
      <c r="D405" s="35">
        <v>1</v>
      </c>
      <c r="E405" s="35">
        <v>3</v>
      </c>
      <c r="F405" s="40">
        <v>0</v>
      </c>
      <c r="G405" s="35">
        <v>10</v>
      </c>
      <c r="W405" s="1">
        <v>2</v>
      </c>
      <c r="X405" s="1">
        <v>0</v>
      </c>
      <c r="Y405" s="1">
        <v>2</v>
      </c>
      <c r="Z405" s="1">
        <f t="shared" si="59"/>
        <v>1</v>
      </c>
      <c r="AA405" s="1">
        <f t="shared" si="61"/>
        <v>0.5</v>
      </c>
      <c r="AB405" s="1">
        <f t="shared" si="60"/>
        <v>13</v>
      </c>
      <c r="AC405" s="1">
        <f t="shared" si="62"/>
        <v>6.5</v>
      </c>
      <c r="AD405" s="1">
        <f t="shared" si="58"/>
        <v>-12</v>
      </c>
    </row>
    <row r="406" spans="1:30" x14ac:dyDescent="0.25">
      <c r="A406" s="1">
        <v>402</v>
      </c>
      <c r="B406" s="1">
        <v>2004</v>
      </c>
      <c r="C406" s="66" t="s">
        <v>74</v>
      </c>
      <c r="D406" s="35">
        <v>0</v>
      </c>
      <c r="E406" s="35">
        <v>3</v>
      </c>
      <c r="F406" s="40">
        <v>1</v>
      </c>
      <c r="G406" s="35">
        <v>11</v>
      </c>
      <c r="H406" s="18"/>
      <c r="L406" s="31"/>
      <c r="M406" s="31"/>
      <c r="N406" s="31"/>
      <c r="O406" s="31"/>
      <c r="W406" s="17">
        <v>2</v>
      </c>
      <c r="X406" s="17">
        <v>0</v>
      </c>
      <c r="Y406" s="17">
        <v>2</v>
      </c>
      <c r="Z406" s="17">
        <f t="shared" si="59"/>
        <v>1</v>
      </c>
      <c r="AA406" s="19">
        <f t="shared" si="61"/>
        <v>0.5</v>
      </c>
      <c r="AB406" s="17">
        <f t="shared" si="60"/>
        <v>14</v>
      </c>
      <c r="AC406" s="19">
        <f t="shared" si="62"/>
        <v>7</v>
      </c>
      <c r="AD406" s="1">
        <f t="shared" si="58"/>
        <v>-13</v>
      </c>
    </row>
    <row r="407" spans="1:30" x14ac:dyDescent="0.25">
      <c r="A407" s="1">
        <v>403</v>
      </c>
      <c r="B407" s="1">
        <v>2015</v>
      </c>
      <c r="C407" s="54" t="s">
        <v>74</v>
      </c>
      <c r="D407" s="35">
        <v>2</v>
      </c>
      <c r="E407" s="35">
        <v>7</v>
      </c>
      <c r="F407" s="40">
        <v>0</v>
      </c>
      <c r="G407" s="35">
        <v>2</v>
      </c>
      <c r="W407" s="17">
        <v>2</v>
      </c>
      <c r="X407" s="17">
        <v>0</v>
      </c>
      <c r="Y407" s="17">
        <v>2</v>
      </c>
      <c r="Z407" s="17">
        <f t="shared" si="59"/>
        <v>2</v>
      </c>
      <c r="AA407" s="17">
        <f t="shared" si="61"/>
        <v>1</v>
      </c>
      <c r="AB407" s="17">
        <f t="shared" si="60"/>
        <v>9</v>
      </c>
      <c r="AC407" s="17">
        <f t="shared" si="62"/>
        <v>4.5</v>
      </c>
      <c r="AD407" s="1">
        <f t="shared" si="58"/>
        <v>-7</v>
      </c>
    </row>
    <row r="408" spans="1:30" x14ac:dyDescent="0.25">
      <c r="A408" s="1">
        <v>404</v>
      </c>
      <c r="B408" s="1">
        <v>2010</v>
      </c>
      <c r="C408" s="54" t="s">
        <v>74</v>
      </c>
      <c r="D408" s="35">
        <v>2</v>
      </c>
      <c r="E408" s="35">
        <v>7</v>
      </c>
      <c r="F408" s="40">
        <v>2</v>
      </c>
      <c r="G408" s="35">
        <v>12</v>
      </c>
      <c r="H408" s="18"/>
      <c r="I408" s="18"/>
      <c r="W408" s="17">
        <v>2</v>
      </c>
      <c r="X408" s="17">
        <v>0</v>
      </c>
      <c r="Y408" s="17">
        <v>2</v>
      </c>
      <c r="Z408" s="1">
        <f t="shared" si="59"/>
        <v>4</v>
      </c>
      <c r="AA408" s="1">
        <f t="shared" si="61"/>
        <v>2</v>
      </c>
      <c r="AB408" s="1">
        <v>19</v>
      </c>
      <c r="AC408" s="1">
        <f t="shared" si="62"/>
        <v>9.5</v>
      </c>
      <c r="AD408" s="1">
        <f t="shared" si="58"/>
        <v>-15</v>
      </c>
    </row>
    <row r="409" spans="1:30" x14ac:dyDescent="0.25">
      <c r="A409" s="1">
        <v>405</v>
      </c>
      <c r="B409" s="1">
        <v>2005</v>
      </c>
      <c r="C409" s="54" t="s">
        <v>74</v>
      </c>
      <c r="D409" s="35">
        <v>1</v>
      </c>
      <c r="E409" s="35">
        <v>6</v>
      </c>
      <c r="F409" s="40">
        <v>1</v>
      </c>
      <c r="G409" s="35">
        <v>4</v>
      </c>
      <c r="H409" s="18"/>
      <c r="I409" s="18"/>
      <c r="W409" s="17">
        <v>2</v>
      </c>
      <c r="X409" s="17">
        <v>0</v>
      </c>
      <c r="Y409" s="17">
        <v>2</v>
      </c>
      <c r="Z409" s="17">
        <f t="shared" si="59"/>
        <v>2</v>
      </c>
      <c r="AA409" s="19">
        <f t="shared" si="61"/>
        <v>1</v>
      </c>
      <c r="AB409" s="17">
        <f>E409+G409</f>
        <v>10</v>
      </c>
      <c r="AC409" s="19">
        <f t="shared" si="62"/>
        <v>5</v>
      </c>
      <c r="AD409" s="1">
        <f t="shared" si="58"/>
        <v>-8</v>
      </c>
    </row>
    <row r="410" spans="1:30" x14ac:dyDescent="0.25">
      <c r="A410" s="1">
        <v>406</v>
      </c>
      <c r="B410" s="1">
        <v>2013</v>
      </c>
      <c r="C410" s="54" t="s">
        <v>177</v>
      </c>
      <c r="D410" s="35">
        <v>2</v>
      </c>
      <c r="E410" s="35">
        <v>5</v>
      </c>
      <c r="F410" s="40">
        <v>2</v>
      </c>
      <c r="G410" s="35">
        <v>4</v>
      </c>
      <c r="H410" s="18"/>
      <c r="I410" s="18"/>
      <c r="J410" s="18"/>
      <c r="K410" s="18"/>
      <c r="L410" s="18"/>
      <c r="M410" s="18"/>
      <c r="N410" s="18"/>
      <c r="O410" s="18"/>
      <c r="P410" s="18"/>
      <c r="Q410" s="18"/>
      <c r="R410" s="18"/>
      <c r="S410" s="18"/>
      <c r="W410" s="17">
        <v>2</v>
      </c>
      <c r="X410" s="17">
        <v>0</v>
      </c>
      <c r="Y410" s="17">
        <v>2</v>
      </c>
      <c r="Z410" s="17">
        <f t="shared" si="59"/>
        <v>4</v>
      </c>
      <c r="AA410" s="17">
        <f t="shared" si="61"/>
        <v>2</v>
      </c>
      <c r="AB410" s="17">
        <f>E410+G410</f>
        <v>9</v>
      </c>
      <c r="AC410" s="17">
        <f t="shared" si="62"/>
        <v>4.5</v>
      </c>
      <c r="AD410" s="1">
        <f t="shared" si="58"/>
        <v>-5</v>
      </c>
    </row>
    <row r="411" spans="1:30" x14ac:dyDescent="0.25">
      <c r="A411" s="1">
        <v>407</v>
      </c>
      <c r="B411" s="1">
        <v>2014</v>
      </c>
      <c r="C411" s="54" t="s">
        <v>287</v>
      </c>
      <c r="D411" s="65">
        <v>4</v>
      </c>
      <c r="E411" s="65">
        <v>12</v>
      </c>
      <c r="F411" s="163">
        <v>4</v>
      </c>
      <c r="G411" s="65">
        <v>7</v>
      </c>
      <c r="J411" s="18"/>
      <c r="K411" s="18"/>
      <c r="W411" s="1">
        <v>2</v>
      </c>
      <c r="X411" s="1">
        <v>0</v>
      </c>
      <c r="Y411" s="1">
        <v>2</v>
      </c>
      <c r="Z411" s="17">
        <f t="shared" si="59"/>
        <v>8</v>
      </c>
      <c r="AA411" s="17">
        <f t="shared" si="61"/>
        <v>4</v>
      </c>
      <c r="AB411" s="17">
        <f>E411+G411</f>
        <v>19</v>
      </c>
      <c r="AC411" s="17">
        <f t="shared" si="62"/>
        <v>9.5</v>
      </c>
      <c r="AD411" s="1">
        <f t="shared" si="58"/>
        <v>-11</v>
      </c>
    </row>
    <row r="412" spans="1:30" x14ac:dyDescent="0.25">
      <c r="A412" s="1">
        <v>408</v>
      </c>
      <c r="B412" s="1">
        <v>2004</v>
      </c>
      <c r="C412" s="54" t="s">
        <v>103</v>
      </c>
      <c r="D412" s="32" t="s">
        <v>243</v>
      </c>
      <c r="E412" s="289"/>
      <c r="F412" s="40">
        <v>1</v>
      </c>
      <c r="G412" s="35">
        <v>2</v>
      </c>
      <c r="H412" s="40">
        <v>0</v>
      </c>
      <c r="I412" s="35">
        <v>5</v>
      </c>
      <c r="L412" s="31"/>
      <c r="M412" s="31"/>
      <c r="N412" s="31"/>
      <c r="O412" s="31"/>
      <c r="W412" s="17">
        <v>2</v>
      </c>
      <c r="X412" s="17">
        <v>0</v>
      </c>
      <c r="Y412" s="17">
        <v>2</v>
      </c>
      <c r="Z412" s="17">
        <f>F412+H412</f>
        <v>1</v>
      </c>
      <c r="AA412" s="19">
        <f t="shared" si="61"/>
        <v>0.5</v>
      </c>
      <c r="AB412" s="17">
        <f>G412+I412</f>
        <v>7</v>
      </c>
      <c r="AC412" s="19">
        <f t="shared" si="62"/>
        <v>3.5</v>
      </c>
      <c r="AD412" s="1">
        <f t="shared" si="58"/>
        <v>-6</v>
      </c>
    </row>
    <row r="413" spans="1:30" x14ac:dyDescent="0.25">
      <c r="A413" s="1">
        <v>409</v>
      </c>
      <c r="B413" s="1">
        <v>2018</v>
      </c>
      <c r="C413" s="54" t="s">
        <v>103</v>
      </c>
      <c r="D413" s="35">
        <v>0</v>
      </c>
      <c r="E413" s="35">
        <v>13</v>
      </c>
      <c r="F413" s="40">
        <v>4</v>
      </c>
      <c r="G413" s="35">
        <v>5</v>
      </c>
      <c r="H413" s="18"/>
      <c r="I413" s="18"/>
      <c r="J413" s="18"/>
      <c r="K413" s="18"/>
      <c r="L413" s="18"/>
      <c r="M413" s="18"/>
      <c r="W413" s="17">
        <v>2</v>
      </c>
      <c r="X413" s="17">
        <v>0</v>
      </c>
      <c r="Y413" s="17">
        <v>2</v>
      </c>
      <c r="Z413" s="17">
        <f>D413+F413</f>
        <v>4</v>
      </c>
      <c r="AA413" s="17">
        <f t="shared" si="61"/>
        <v>2</v>
      </c>
      <c r="AB413" s="17">
        <f>E413+G413</f>
        <v>18</v>
      </c>
      <c r="AC413" s="17">
        <f t="shared" si="62"/>
        <v>9</v>
      </c>
      <c r="AD413" s="1">
        <f t="shared" si="58"/>
        <v>-14</v>
      </c>
    </row>
    <row r="414" spans="1:30" x14ac:dyDescent="0.25">
      <c r="A414" s="1">
        <v>410</v>
      </c>
      <c r="B414" s="1">
        <v>2005</v>
      </c>
      <c r="C414" s="54" t="s">
        <v>103</v>
      </c>
      <c r="D414" s="32" t="s">
        <v>243</v>
      </c>
      <c r="E414" s="289"/>
      <c r="F414" s="40">
        <v>2</v>
      </c>
      <c r="G414" s="35">
        <v>3</v>
      </c>
      <c r="H414" s="40">
        <v>0</v>
      </c>
      <c r="I414" s="35">
        <v>1</v>
      </c>
      <c r="W414" s="17">
        <v>2</v>
      </c>
      <c r="X414" s="17">
        <v>0</v>
      </c>
      <c r="Y414" s="17">
        <v>2</v>
      </c>
      <c r="Z414" s="17">
        <f>F414+H414</f>
        <v>2</v>
      </c>
      <c r="AA414" s="19">
        <f t="shared" si="61"/>
        <v>1</v>
      </c>
      <c r="AB414" s="17">
        <f>G414+I414</f>
        <v>4</v>
      </c>
      <c r="AC414" s="19">
        <f t="shared" si="62"/>
        <v>2</v>
      </c>
      <c r="AD414" s="1">
        <f t="shared" si="58"/>
        <v>-2</v>
      </c>
    </row>
    <row r="415" spans="1:30" x14ac:dyDescent="0.25">
      <c r="A415" s="1">
        <v>411</v>
      </c>
      <c r="B415" s="1">
        <v>2015</v>
      </c>
      <c r="C415" s="54" t="s">
        <v>222</v>
      </c>
      <c r="D415" s="35">
        <v>5</v>
      </c>
      <c r="E415" s="35">
        <v>14</v>
      </c>
      <c r="F415" s="40">
        <v>1</v>
      </c>
      <c r="G415" s="35">
        <v>5</v>
      </c>
      <c r="W415" s="17">
        <v>2</v>
      </c>
      <c r="X415" s="17">
        <v>0</v>
      </c>
      <c r="Y415" s="17">
        <v>2</v>
      </c>
      <c r="Z415" s="17">
        <f>D415+F415</f>
        <v>6</v>
      </c>
      <c r="AA415" s="17">
        <f t="shared" si="61"/>
        <v>3</v>
      </c>
      <c r="AB415" s="17">
        <f>E415+G415</f>
        <v>19</v>
      </c>
      <c r="AC415" s="17">
        <f t="shared" si="62"/>
        <v>9.5</v>
      </c>
      <c r="AD415" s="1">
        <f t="shared" si="58"/>
        <v>-13</v>
      </c>
    </row>
    <row r="416" spans="1:30" x14ac:dyDescent="0.25">
      <c r="A416" s="1">
        <v>412</v>
      </c>
      <c r="B416" s="1">
        <v>2013</v>
      </c>
      <c r="C416" s="54" t="s">
        <v>162</v>
      </c>
      <c r="D416" s="35">
        <v>2</v>
      </c>
      <c r="E416" s="35">
        <v>5</v>
      </c>
      <c r="F416" s="40">
        <v>2</v>
      </c>
      <c r="G416" s="35">
        <v>7</v>
      </c>
      <c r="H416" s="18"/>
      <c r="I416" s="18"/>
      <c r="J416" s="18"/>
      <c r="K416" s="18"/>
      <c r="L416" s="18"/>
      <c r="M416" s="18"/>
      <c r="N416" s="18"/>
      <c r="O416" s="18"/>
      <c r="P416" s="18"/>
      <c r="Q416" s="18"/>
      <c r="R416" s="18"/>
      <c r="S416" s="18"/>
      <c r="W416" s="17">
        <v>2</v>
      </c>
      <c r="X416" s="17">
        <v>0</v>
      </c>
      <c r="Y416" s="17">
        <v>2</v>
      </c>
      <c r="Z416" s="17">
        <f>D416+F416</f>
        <v>4</v>
      </c>
      <c r="AA416" s="17">
        <f t="shared" si="61"/>
        <v>2</v>
      </c>
      <c r="AB416" s="17">
        <f>E416+G416</f>
        <v>12</v>
      </c>
      <c r="AC416" s="17">
        <f t="shared" si="62"/>
        <v>6</v>
      </c>
      <c r="AD416" s="1">
        <f t="shared" si="58"/>
        <v>-8</v>
      </c>
    </row>
    <row r="417" spans="1:30" x14ac:dyDescent="0.25">
      <c r="A417" s="1">
        <v>413</v>
      </c>
      <c r="B417" s="1">
        <v>2012</v>
      </c>
      <c r="C417" s="66" t="s">
        <v>162</v>
      </c>
      <c r="D417" s="35">
        <v>2</v>
      </c>
      <c r="E417" s="35">
        <v>6</v>
      </c>
      <c r="F417" s="40">
        <v>2</v>
      </c>
      <c r="G417" s="35">
        <v>5</v>
      </c>
      <c r="H417" s="18"/>
      <c r="I417" s="18"/>
      <c r="J417" s="18"/>
      <c r="K417" s="18"/>
      <c r="L417" s="18"/>
      <c r="M417" s="18"/>
      <c r="N417" s="18"/>
      <c r="O417" s="18"/>
      <c r="P417" s="18"/>
      <c r="Q417" s="18"/>
      <c r="R417" s="18"/>
      <c r="S417" s="18"/>
      <c r="W417" s="17">
        <v>2</v>
      </c>
      <c r="X417" s="17">
        <v>0</v>
      </c>
      <c r="Y417" s="17">
        <v>2</v>
      </c>
      <c r="Z417" s="17">
        <f>D417+F417</f>
        <v>4</v>
      </c>
      <c r="AA417" s="17">
        <f t="shared" si="61"/>
        <v>2</v>
      </c>
      <c r="AB417" s="17">
        <f>E417+G417</f>
        <v>11</v>
      </c>
      <c r="AC417" s="17">
        <f t="shared" si="62"/>
        <v>5.5</v>
      </c>
      <c r="AD417" s="1">
        <f t="shared" si="58"/>
        <v>-7</v>
      </c>
    </row>
    <row r="418" spans="1:30" x14ac:dyDescent="0.25">
      <c r="A418" s="1">
        <v>414</v>
      </c>
      <c r="B418" s="1">
        <v>2019</v>
      </c>
      <c r="C418" s="54" t="s">
        <v>107</v>
      </c>
      <c r="D418" s="35">
        <v>0</v>
      </c>
      <c r="E418" s="35">
        <v>6</v>
      </c>
      <c r="F418" s="40">
        <v>1</v>
      </c>
      <c r="G418" s="35">
        <v>11</v>
      </c>
      <c r="W418" s="1">
        <v>2</v>
      </c>
      <c r="X418" s="1">
        <v>0</v>
      </c>
      <c r="Y418" s="1">
        <v>2</v>
      </c>
      <c r="Z418" s="1">
        <f>D418+F418</f>
        <v>1</v>
      </c>
      <c r="AA418" s="1">
        <f t="shared" si="61"/>
        <v>0.5</v>
      </c>
      <c r="AB418" s="1">
        <f>E418+G418</f>
        <v>17</v>
      </c>
      <c r="AC418" s="1">
        <f t="shared" si="62"/>
        <v>8.5</v>
      </c>
      <c r="AD418" s="1">
        <f t="shared" si="58"/>
        <v>-16</v>
      </c>
    </row>
    <row r="419" spans="1:30" x14ac:dyDescent="0.25">
      <c r="A419" s="1">
        <v>415</v>
      </c>
      <c r="B419" s="1">
        <v>2017</v>
      </c>
      <c r="C419" s="54" t="s">
        <v>180</v>
      </c>
      <c r="D419" s="35">
        <v>3</v>
      </c>
      <c r="E419" s="35">
        <v>9</v>
      </c>
      <c r="F419" s="40">
        <v>3</v>
      </c>
      <c r="G419" s="35">
        <v>5</v>
      </c>
      <c r="W419" s="17">
        <v>2</v>
      </c>
      <c r="X419" s="17">
        <v>0</v>
      </c>
      <c r="Y419" s="17">
        <v>2</v>
      </c>
      <c r="Z419" s="17">
        <f>D419+F419</f>
        <v>6</v>
      </c>
      <c r="AA419" s="17">
        <f t="shared" si="61"/>
        <v>3</v>
      </c>
      <c r="AB419" s="17">
        <f>E419+G419</f>
        <v>14</v>
      </c>
      <c r="AC419" s="17">
        <f t="shared" si="62"/>
        <v>7</v>
      </c>
      <c r="AD419" s="1">
        <f t="shared" si="58"/>
        <v>-8</v>
      </c>
    </row>
    <row r="420" spans="1:30" x14ac:dyDescent="0.25">
      <c r="A420" s="1">
        <v>416</v>
      </c>
      <c r="B420" s="1">
        <v>2015</v>
      </c>
      <c r="C420" s="54" t="s">
        <v>180</v>
      </c>
      <c r="D420" s="35">
        <v>0</v>
      </c>
      <c r="E420" s="35">
        <v>9</v>
      </c>
      <c r="F420" s="44" t="s">
        <v>242</v>
      </c>
      <c r="G420" s="32"/>
      <c r="H420" s="35">
        <v>2</v>
      </c>
      <c r="I420" s="35">
        <v>3</v>
      </c>
      <c r="W420" s="17">
        <v>2</v>
      </c>
      <c r="X420" s="17">
        <v>0</v>
      </c>
      <c r="Y420" s="17">
        <v>2</v>
      </c>
      <c r="Z420" s="17">
        <f>D420+H420</f>
        <v>2</v>
      </c>
      <c r="AA420" s="17">
        <f t="shared" si="61"/>
        <v>1</v>
      </c>
      <c r="AB420" s="17">
        <f>E420+I420</f>
        <v>12</v>
      </c>
      <c r="AC420" s="17">
        <f t="shared" si="62"/>
        <v>6</v>
      </c>
      <c r="AD420" s="1">
        <f t="shared" si="58"/>
        <v>-10</v>
      </c>
    </row>
    <row r="421" spans="1:30" x14ac:dyDescent="0.25">
      <c r="A421" s="1">
        <v>417</v>
      </c>
      <c r="B421" s="1">
        <v>2014</v>
      </c>
      <c r="C421" s="54" t="s">
        <v>180</v>
      </c>
      <c r="D421" s="35">
        <v>0</v>
      </c>
      <c r="E421" s="35">
        <v>4</v>
      </c>
      <c r="F421" s="40">
        <v>0</v>
      </c>
      <c r="G421" s="35">
        <v>18</v>
      </c>
      <c r="J421" s="18"/>
      <c r="K421" s="18"/>
      <c r="L421" s="18"/>
      <c r="M421" s="20"/>
      <c r="W421" s="17">
        <v>2</v>
      </c>
      <c r="X421" s="17">
        <v>0</v>
      </c>
      <c r="Y421" s="17">
        <v>2</v>
      </c>
      <c r="Z421" s="17">
        <f t="shared" ref="Z421:Z441" si="63">D421+F421</f>
        <v>0</v>
      </c>
      <c r="AA421" s="17">
        <f t="shared" si="61"/>
        <v>0</v>
      </c>
      <c r="AB421" s="17">
        <f t="shared" ref="AB421:AB434" si="64">E421+G421</f>
        <v>22</v>
      </c>
      <c r="AC421" s="17">
        <f t="shared" si="62"/>
        <v>11</v>
      </c>
      <c r="AD421" s="1">
        <f t="shared" si="58"/>
        <v>-22</v>
      </c>
    </row>
    <row r="422" spans="1:30" x14ac:dyDescent="0.25">
      <c r="A422" s="1">
        <v>418</v>
      </c>
      <c r="B422" s="1">
        <v>2013</v>
      </c>
      <c r="C422" s="54" t="s">
        <v>180</v>
      </c>
      <c r="D422" s="35">
        <v>1</v>
      </c>
      <c r="E422" s="35">
        <v>5</v>
      </c>
      <c r="F422" s="40">
        <v>1</v>
      </c>
      <c r="G422" s="35">
        <v>7</v>
      </c>
      <c r="H422" s="18"/>
      <c r="I422" s="18"/>
      <c r="J422" s="18"/>
      <c r="K422" s="18"/>
      <c r="L422" s="18"/>
      <c r="M422" s="18"/>
      <c r="N422" s="18"/>
      <c r="O422" s="18"/>
      <c r="P422" s="18"/>
      <c r="Q422" s="18"/>
      <c r="R422" s="18"/>
      <c r="S422" s="18"/>
      <c r="W422" s="17">
        <v>2</v>
      </c>
      <c r="X422" s="17">
        <v>0</v>
      </c>
      <c r="Y422" s="17">
        <v>2</v>
      </c>
      <c r="Z422" s="17">
        <f t="shared" si="63"/>
        <v>2</v>
      </c>
      <c r="AA422" s="17">
        <f t="shared" si="61"/>
        <v>1</v>
      </c>
      <c r="AB422" s="17">
        <f t="shared" si="64"/>
        <v>12</v>
      </c>
      <c r="AC422" s="17">
        <f t="shared" si="62"/>
        <v>6</v>
      </c>
      <c r="AD422" s="1">
        <f t="shared" si="58"/>
        <v>-10</v>
      </c>
    </row>
    <row r="423" spans="1:30" x14ac:dyDescent="0.25">
      <c r="A423" s="1">
        <v>419</v>
      </c>
      <c r="B423" s="1">
        <v>2012</v>
      </c>
      <c r="C423" s="66" t="s">
        <v>180</v>
      </c>
      <c r="D423" s="35">
        <v>2</v>
      </c>
      <c r="E423" s="35">
        <v>12</v>
      </c>
      <c r="F423" s="40">
        <v>10</v>
      </c>
      <c r="G423" s="35">
        <v>12</v>
      </c>
      <c r="H423" s="18"/>
      <c r="I423" s="18"/>
      <c r="J423" s="18"/>
      <c r="K423" s="18"/>
      <c r="L423" s="18"/>
      <c r="M423" s="18"/>
      <c r="N423" s="18"/>
      <c r="O423" s="18"/>
      <c r="P423" s="18"/>
      <c r="Q423" s="18"/>
      <c r="R423" s="18"/>
      <c r="S423" s="18"/>
      <c r="W423" s="17">
        <v>2</v>
      </c>
      <c r="X423" s="17">
        <v>0</v>
      </c>
      <c r="Y423" s="17">
        <v>2</v>
      </c>
      <c r="Z423" s="17">
        <f t="shared" si="63"/>
        <v>12</v>
      </c>
      <c r="AA423" s="17">
        <f t="shared" si="61"/>
        <v>6</v>
      </c>
      <c r="AB423" s="17">
        <f t="shared" si="64"/>
        <v>24</v>
      </c>
      <c r="AC423" s="17">
        <f t="shared" si="62"/>
        <v>12</v>
      </c>
      <c r="AD423" s="1">
        <f t="shared" si="58"/>
        <v>-12</v>
      </c>
    </row>
    <row r="424" spans="1:30" x14ac:dyDescent="0.25">
      <c r="A424" s="1">
        <v>420</v>
      </c>
      <c r="B424" s="1">
        <v>2011</v>
      </c>
      <c r="C424" s="54" t="s">
        <v>180</v>
      </c>
      <c r="D424" s="35">
        <v>1</v>
      </c>
      <c r="E424" s="35">
        <v>4</v>
      </c>
      <c r="F424" s="40">
        <v>2</v>
      </c>
      <c r="G424" s="35">
        <v>6</v>
      </c>
      <c r="W424" s="17">
        <v>2</v>
      </c>
      <c r="X424" s="17">
        <v>0</v>
      </c>
      <c r="Y424" s="17">
        <v>2</v>
      </c>
      <c r="Z424" s="17">
        <f t="shared" si="63"/>
        <v>3</v>
      </c>
      <c r="AA424" s="17">
        <f t="shared" si="61"/>
        <v>1.5</v>
      </c>
      <c r="AB424" s="17">
        <f t="shared" si="64"/>
        <v>10</v>
      </c>
      <c r="AC424" s="17">
        <f t="shared" si="62"/>
        <v>5</v>
      </c>
      <c r="AD424" s="1">
        <f t="shared" si="58"/>
        <v>-7</v>
      </c>
    </row>
    <row r="425" spans="1:30" x14ac:dyDescent="0.25">
      <c r="A425" s="1">
        <v>421</v>
      </c>
      <c r="B425" s="1">
        <v>2016</v>
      </c>
      <c r="C425" s="54" t="s">
        <v>220</v>
      </c>
      <c r="D425" s="35">
        <v>2</v>
      </c>
      <c r="E425" s="35">
        <v>7</v>
      </c>
      <c r="F425" s="40">
        <v>7</v>
      </c>
      <c r="G425" s="35">
        <v>9</v>
      </c>
      <c r="H425" s="18"/>
      <c r="I425" s="18"/>
      <c r="W425" s="1">
        <v>2</v>
      </c>
      <c r="X425" s="1">
        <v>0</v>
      </c>
      <c r="Y425" s="1">
        <v>2</v>
      </c>
      <c r="Z425" s="1">
        <f t="shared" si="63"/>
        <v>9</v>
      </c>
      <c r="AA425" s="1">
        <f t="shared" si="61"/>
        <v>4.5</v>
      </c>
      <c r="AB425" s="1">
        <f t="shared" si="64"/>
        <v>16</v>
      </c>
      <c r="AC425" s="1">
        <f t="shared" si="62"/>
        <v>8</v>
      </c>
      <c r="AD425" s="1">
        <f t="shared" si="58"/>
        <v>-7</v>
      </c>
    </row>
    <row r="426" spans="1:30" x14ac:dyDescent="0.25">
      <c r="A426" s="1">
        <v>422</v>
      </c>
      <c r="B426" s="17">
        <v>2024</v>
      </c>
      <c r="C426" s="54" t="s">
        <v>71</v>
      </c>
      <c r="D426" s="35">
        <v>2</v>
      </c>
      <c r="E426" s="35">
        <v>10</v>
      </c>
      <c r="F426" s="40">
        <v>1</v>
      </c>
      <c r="G426" s="35">
        <v>4</v>
      </c>
      <c r="H426" s="6"/>
      <c r="I426" s="6"/>
      <c r="J426" s="6"/>
      <c r="K426" s="6"/>
      <c r="L426" s="6"/>
      <c r="M426" s="6"/>
      <c r="N426" s="6"/>
      <c r="O426" s="6"/>
      <c r="P426" s="6"/>
      <c r="Q426" s="6"/>
      <c r="R426" s="6"/>
      <c r="S426" s="6"/>
      <c r="T426" s="6"/>
      <c r="U426" s="6"/>
      <c r="V426" s="5"/>
      <c r="W426" s="1">
        <v>2</v>
      </c>
      <c r="X426" s="1">
        <v>0</v>
      </c>
      <c r="Y426" s="1">
        <v>2</v>
      </c>
      <c r="Z426" s="1">
        <f t="shared" si="63"/>
        <v>3</v>
      </c>
      <c r="AA426" s="1">
        <f t="shared" si="61"/>
        <v>1.5</v>
      </c>
      <c r="AB426" s="1">
        <f t="shared" si="64"/>
        <v>14</v>
      </c>
      <c r="AC426" s="1">
        <f t="shared" si="62"/>
        <v>7</v>
      </c>
      <c r="AD426" s="1">
        <f t="shared" si="58"/>
        <v>-11</v>
      </c>
    </row>
    <row r="427" spans="1:30" x14ac:dyDescent="0.25">
      <c r="A427" s="1">
        <v>423</v>
      </c>
      <c r="B427" s="5">
        <v>2023</v>
      </c>
      <c r="C427" s="54" t="s">
        <v>71</v>
      </c>
      <c r="D427" s="35">
        <v>5</v>
      </c>
      <c r="E427" s="35">
        <v>7</v>
      </c>
      <c r="F427" s="40">
        <v>1</v>
      </c>
      <c r="G427" s="35">
        <v>13</v>
      </c>
      <c r="H427" s="6"/>
      <c r="I427" s="6"/>
      <c r="J427" s="6"/>
      <c r="K427" s="6"/>
      <c r="L427" s="6"/>
      <c r="M427" s="6"/>
      <c r="N427" s="6"/>
      <c r="O427" s="6"/>
      <c r="P427" s="6"/>
      <c r="Q427" s="6"/>
      <c r="R427" s="6"/>
      <c r="S427" s="6"/>
      <c r="W427" s="1">
        <v>2</v>
      </c>
      <c r="X427" s="1">
        <v>0</v>
      </c>
      <c r="Y427" s="1">
        <v>2</v>
      </c>
      <c r="Z427" s="1">
        <f t="shared" si="63"/>
        <v>6</v>
      </c>
      <c r="AA427" s="1">
        <f t="shared" si="61"/>
        <v>3</v>
      </c>
      <c r="AB427" s="1">
        <f t="shared" si="64"/>
        <v>20</v>
      </c>
      <c r="AC427" s="1">
        <f t="shared" si="62"/>
        <v>10</v>
      </c>
      <c r="AD427" s="1">
        <f t="shared" si="58"/>
        <v>-14</v>
      </c>
    </row>
    <row r="428" spans="1:30" x14ac:dyDescent="0.25">
      <c r="A428" s="1">
        <v>424</v>
      </c>
      <c r="B428" s="1">
        <v>2022</v>
      </c>
      <c r="C428" s="54" t="s">
        <v>71</v>
      </c>
      <c r="D428" s="35">
        <v>0</v>
      </c>
      <c r="E428" s="35">
        <v>13</v>
      </c>
      <c r="F428" s="40">
        <v>4</v>
      </c>
      <c r="G428" s="35">
        <v>13</v>
      </c>
      <c r="W428" s="1">
        <v>2</v>
      </c>
      <c r="X428" s="1">
        <v>0</v>
      </c>
      <c r="Y428" s="1">
        <v>2</v>
      </c>
      <c r="Z428" s="1">
        <f t="shared" si="63"/>
        <v>4</v>
      </c>
      <c r="AA428" s="1">
        <f t="shared" si="61"/>
        <v>2</v>
      </c>
      <c r="AB428" s="1">
        <f t="shared" si="64"/>
        <v>26</v>
      </c>
      <c r="AC428" s="1">
        <f t="shared" si="62"/>
        <v>13</v>
      </c>
      <c r="AD428" s="1">
        <f t="shared" si="58"/>
        <v>-22</v>
      </c>
    </row>
    <row r="429" spans="1:30" x14ac:dyDescent="0.25">
      <c r="A429" s="1">
        <v>425</v>
      </c>
      <c r="B429" s="1">
        <v>2017</v>
      </c>
      <c r="C429" s="54" t="s">
        <v>224</v>
      </c>
      <c r="D429" s="35">
        <v>1</v>
      </c>
      <c r="E429" s="35">
        <v>4</v>
      </c>
      <c r="F429" s="40">
        <v>1</v>
      </c>
      <c r="G429" s="35">
        <v>4</v>
      </c>
      <c r="W429" s="17">
        <v>2</v>
      </c>
      <c r="X429" s="17">
        <v>0</v>
      </c>
      <c r="Y429" s="17">
        <v>2</v>
      </c>
      <c r="Z429" s="17">
        <f t="shared" si="63"/>
        <v>2</v>
      </c>
      <c r="AA429" s="17">
        <f t="shared" si="61"/>
        <v>1</v>
      </c>
      <c r="AB429" s="17">
        <f t="shared" si="64"/>
        <v>8</v>
      </c>
      <c r="AC429" s="17">
        <f t="shared" si="62"/>
        <v>4</v>
      </c>
      <c r="AD429" s="1">
        <f t="shared" si="58"/>
        <v>-6</v>
      </c>
    </row>
    <row r="430" spans="1:30" x14ac:dyDescent="0.25">
      <c r="A430" s="1">
        <v>426</v>
      </c>
      <c r="B430" s="1">
        <v>2014</v>
      </c>
      <c r="C430" s="54" t="s">
        <v>179</v>
      </c>
      <c r="D430" s="35">
        <v>0</v>
      </c>
      <c r="E430" s="35">
        <v>10</v>
      </c>
      <c r="F430" s="40">
        <v>0</v>
      </c>
      <c r="G430" s="35">
        <v>10</v>
      </c>
      <c r="J430" s="18"/>
      <c r="K430" s="18"/>
      <c r="L430" s="18"/>
      <c r="M430" s="20"/>
      <c r="W430" s="17">
        <v>2</v>
      </c>
      <c r="X430" s="17">
        <v>0</v>
      </c>
      <c r="Y430" s="17">
        <v>2</v>
      </c>
      <c r="Z430" s="17">
        <f t="shared" si="63"/>
        <v>0</v>
      </c>
      <c r="AA430" s="17">
        <f t="shared" si="61"/>
        <v>0</v>
      </c>
      <c r="AB430" s="17">
        <f t="shared" si="64"/>
        <v>20</v>
      </c>
      <c r="AC430" s="17">
        <f t="shared" si="62"/>
        <v>10</v>
      </c>
      <c r="AD430" s="1">
        <f t="shared" si="58"/>
        <v>-20</v>
      </c>
    </row>
    <row r="431" spans="1:30" x14ac:dyDescent="0.25">
      <c r="A431" s="1">
        <v>427</v>
      </c>
      <c r="B431" s="1">
        <v>2004</v>
      </c>
      <c r="C431" s="66" t="s">
        <v>101</v>
      </c>
      <c r="D431" s="35">
        <v>1</v>
      </c>
      <c r="E431" s="35">
        <v>7</v>
      </c>
      <c r="F431" s="40">
        <v>1</v>
      </c>
      <c r="G431" s="35">
        <v>4</v>
      </c>
      <c r="H431" s="18"/>
      <c r="L431" s="31"/>
      <c r="M431" s="31"/>
      <c r="N431" s="31"/>
      <c r="O431" s="31"/>
      <c r="W431" s="17">
        <v>2</v>
      </c>
      <c r="X431" s="17">
        <v>0</v>
      </c>
      <c r="Y431" s="17">
        <v>2</v>
      </c>
      <c r="Z431" s="17">
        <f t="shared" si="63"/>
        <v>2</v>
      </c>
      <c r="AA431" s="19">
        <f t="shared" si="61"/>
        <v>1</v>
      </c>
      <c r="AB431" s="17">
        <f t="shared" si="64"/>
        <v>11</v>
      </c>
      <c r="AC431" s="19">
        <f t="shared" si="62"/>
        <v>5.5</v>
      </c>
      <c r="AD431" s="1">
        <f t="shared" si="58"/>
        <v>-9</v>
      </c>
    </row>
    <row r="432" spans="1:30" x14ac:dyDescent="0.25">
      <c r="A432" s="1">
        <v>428</v>
      </c>
      <c r="B432" s="1">
        <v>2016</v>
      </c>
      <c r="C432" s="54" t="s">
        <v>217</v>
      </c>
      <c r="D432" s="35">
        <v>0</v>
      </c>
      <c r="E432" s="35">
        <v>1</v>
      </c>
      <c r="F432" s="40">
        <v>3</v>
      </c>
      <c r="G432" s="35">
        <v>4</v>
      </c>
      <c r="I432" s="18"/>
      <c r="W432" s="1">
        <v>2</v>
      </c>
      <c r="X432" s="1">
        <v>0</v>
      </c>
      <c r="Y432" s="1">
        <v>2</v>
      </c>
      <c r="Z432" s="1">
        <f t="shared" si="63"/>
        <v>3</v>
      </c>
      <c r="AA432" s="1">
        <f t="shared" ref="AA432:AA463" si="65">Z432/W432</f>
        <v>1.5</v>
      </c>
      <c r="AB432" s="1">
        <f t="shared" si="64"/>
        <v>5</v>
      </c>
      <c r="AC432" s="1">
        <f t="shared" ref="AC432:AC463" si="66">AB432/W432</f>
        <v>2.5</v>
      </c>
      <c r="AD432" s="1">
        <f t="shared" si="58"/>
        <v>-2</v>
      </c>
    </row>
    <row r="433" spans="1:30" x14ac:dyDescent="0.25">
      <c r="A433" s="1">
        <v>429</v>
      </c>
      <c r="B433" s="1">
        <v>2012</v>
      </c>
      <c r="C433" s="66" t="s">
        <v>187</v>
      </c>
      <c r="D433" s="35">
        <v>4</v>
      </c>
      <c r="E433" s="35">
        <v>13</v>
      </c>
      <c r="F433" s="40">
        <v>2</v>
      </c>
      <c r="G433" s="35">
        <v>4</v>
      </c>
      <c r="H433" s="18"/>
      <c r="I433" s="18"/>
      <c r="J433" s="18"/>
      <c r="K433" s="18"/>
      <c r="L433" s="18"/>
      <c r="M433" s="18"/>
      <c r="N433" s="18"/>
      <c r="O433" s="18"/>
      <c r="P433" s="18"/>
      <c r="Q433" s="18"/>
      <c r="R433" s="18"/>
      <c r="S433" s="18"/>
      <c r="W433" s="17">
        <v>2</v>
      </c>
      <c r="X433" s="17">
        <v>0</v>
      </c>
      <c r="Y433" s="17">
        <v>2</v>
      </c>
      <c r="Z433" s="17">
        <f t="shared" si="63"/>
        <v>6</v>
      </c>
      <c r="AA433" s="17">
        <f t="shared" si="65"/>
        <v>3</v>
      </c>
      <c r="AB433" s="17">
        <f t="shared" si="64"/>
        <v>17</v>
      </c>
      <c r="AC433" s="17">
        <f t="shared" si="66"/>
        <v>8.5</v>
      </c>
      <c r="AD433" s="1">
        <f t="shared" si="58"/>
        <v>-11</v>
      </c>
    </row>
    <row r="434" spans="1:30" x14ac:dyDescent="0.25">
      <c r="A434" s="1">
        <v>430</v>
      </c>
      <c r="B434" s="1">
        <v>2018</v>
      </c>
      <c r="C434" s="54" t="s">
        <v>111</v>
      </c>
      <c r="D434" s="59">
        <v>0</v>
      </c>
      <c r="E434" s="59">
        <v>0</v>
      </c>
      <c r="F434" s="40">
        <v>9</v>
      </c>
      <c r="G434" s="35">
        <v>12</v>
      </c>
      <c r="H434" s="18"/>
      <c r="I434" s="18"/>
      <c r="J434" s="18"/>
      <c r="K434" s="18"/>
      <c r="L434" s="18"/>
      <c r="M434" s="18"/>
      <c r="W434" s="17">
        <v>2</v>
      </c>
      <c r="X434" s="17">
        <v>0</v>
      </c>
      <c r="Y434" s="17">
        <v>2</v>
      </c>
      <c r="Z434" s="17">
        <f t="shared" si="63"/>
        <v>9</v>
      </c>
      <c r="AA434" s="17">
        <f t="shared" si="65"/>
        <v>4.5</v>
      </c>
      <c r="AB434" s="17">
        <f t="shared" si="64"/>
        <v>12</v>
      </c>
      <c r="AC434" s="17">
        <f t="shared" si="66"/>
        <v>6</v>
      </c>
      <c r="AD434" s="1">
        <f t="shared" si="58"/>
        <v>-3</v>
      </c>
    </row>
    <row r="435" spans="1:30" x14ac:dyDescent="0.25">
      <c r="A435" s="1">
        <v>431</v>
      </c>
      <c r="B435" s="1">
        <v>2010</v>
      </c>
      <c r="C435" s="54" t="s">
        <v>111</v>
      </c>
      <c r="D435" s="35">
        <v>2</v>
      </c>
      <c r="E435" s="35">
        <v>3</v>
      </c>
      <c r="F435" s="40">
        <v>0</v>
      </c>
      <c r="G435" s="35">
        <v>1</v>
      </c>
      <c r="H435" s="18"/>
      <c r="I435" s="18"/>
      <c r="W435" s="17">
        <v>2</v>
      </c>
      <c r="X435" s="17">
        <v>0</v>
      </c>
      <c r="Y435" s="17">
        <v>2</v>
      </c>
      <c r="Z435" s="1">
        <f t="shared" si="63"/>
        <v>2</v>
      </c>
      <c r="AA435" s="1">
        <f t="shared" si="65"/>
        <v>1</v>
      </c>
      <c r="AB435" s="1">
        <v>4</v>
      </c>
      <c r="AC435" s="1">
        <f t="shared" si="66"/>
        <v>2</v>
      </c>
      <c r="AD435" s="1">
        <f t="shared" si="58"/>
        <v>-2</v>
      </c>
    </row>
    <row r="436" spans="1:30" x14ac:dyDescent="0.25">
      <c r="A436" s="1">
        <v>432</v>
      </c>
      <c r="B436" s="1">
        <v>1993</v>
      </c>
      <c r="C436" s="43" t="s">
        <v>351</v>
      </c>
      <c r="D436" s="140">
        <v>4</v>
      </c>
      <c r="E436" s="140">
        <v>6</v>
      </c>
      <c r="F436" s="141">
        <v>4</v>
      </c>
      <c r="G436" s="140">
        <v>12</v>
      </c>
      <c r="H436" s="291"/>
      <c r="I436" s="146"/>
      <c r="J436" s="291"/>
      <c r="K436" s="146"/>
      <c r="L436" s="146"/>
      <c r="M436" s="53"/>
      <c r="N436" s="53"/>
      <c r="O436" s="53"/>
      <c r="P436" s="53"/>
      <c r="Q436" s="53"/>
      <c r="R436" s="53"/>
      <c r="W436" s="17">
        <v>2</v>
      </c>
      <c r="X436" s="17">
        <v>0</v>
      </c>
      <c r="Y436" s="1">
        <v>2</v>
      </c>
      <c r="Z436" s="1">
        <f t="shared" si="63"/>
        <v>8</v>
      </c>
      <c r="AA436" s="19">
        <f t="shared" si="65"/>
        <v>4</v>
      </c>
      <c r="AB436" s="1">
        <f t="shared" ref="AB436:AB441" si="67">E436+G436</f>
        <v>18</v>
      </c>
      <c r="AC436" s="19">
        <f t="shared" si="66"/>
        <v>9</v>
      </c>
      <c r="AD436" s="17">
        <f t="shared" si="58"/>
        <v>-10</v>
      </c>
    </row>
    <row r="437" spans="1:30" x14ac:dyDescent="0.25">
      <c r="A437" s="1">
        <v>433</v>
      </c>
      <c r="B437" s="1">
        <v>1994</v>
      </c>
      <c r="C437" t="s">
        <v>351</v>
      </c>
      <c r="D437" s="140">
        <v>1</v>
      </c>
      <c r="E437" s="140">
        <v>2</v>
      </c>
      <c r="F437" s="141">
        <v>2</v>
      </c>
      <c r="G437" s="140">
        <v>7</v>
      </c>
      <c r="H437" s="31"/>
      <c r="I437" s="31"/>
      <c r="J437" s="31"/>
      <c r="K437" s="31"/>
      <c r="L437" s="31"/>
      <c r="M437" s="31"/>
      <c r="N437" s="31"/>
      <c r="O437" s="31"/>
      <c r="P437" s="31"/>
      <c r="Q437" s="31"/>
      <c r="W437" s="17">
        <v>2</v>
      </c>
      <c r="X437" s="17">
        <v>0</v>
      </c>
      <c r="Y437" s="17">
        <v>2</v>
      </c>
      <c r="Z437" s="17">
        <f t="shared" si="63"/>
        <v>3</v>
      </c>
      <c r="AA437" s="22">
        <f t="shared" si="65"/>
        <v>1.5</v>
      </c>
      <c r="AB437" s="17">
        <f t="shared" si="67"/>
        <v>9</v>
      </c>
      <c r="AC437" s="19">
        <f t="shared" si="66"/>
        <v>4.5</v>
      </c>
      <c r="AD437" s="17">
        <f t="shared" si="58"/>
        <v>-6</v>
      </c>
    </row>
    <row r="438" spans="1:30" x14ac:dyDescent="0.25">
      <c r="A438" s="1">
        <v>434</v>
      </c>
      <c r="B438" s="17">
        <v>2024</v>
      </c>
      <c r="C438" s="54" t="s">
        <v>109</v>
      </c>
      <c r="D438" s="35">
        <v>0</v>
      </c>
      <c r="E438" s="35">
        <v>13</v>
      </c>
      <c r="F438" s="40">
        <v>2</v>
      </c>
      <c r="G438" s="35">
        <v>6</v>
      </c>
      <c r="H438" s="6"/>
      <c r="I438" s="6"/>
      <c r="J438" s="6"/>
      <c r="K438" s="6"/>
      <c r="L438" s="6"/>
      <c r="M438" s="6"/>
      <c r="N438" s="6"/>
      <c r="O438" s="6"/>
      <c r="P438" s="6"/>
      <c r="Q438" s="6"/>
      <c r="R438" s="6"/>
      <c r="S438" s="6"/>
      <c r="T438" s="6"/>
      <c r="U438" s="6"/>
      <c r="V438" s="5"/>
      <c r="W438" s="1">
        <v>2</v>
      </c>
      <c r="X438" s="1">
        <v>0</v>
      </c>
      <c r="Y438" s="1">
        <v>2</v>
      </c>
      <c r="Z438" s="1">
        <f t="shared" si="63"/>
        <v>2</v>
      </c>
      <c r="AA438" s="1">
        <f t="shared" si="65"/>
        <v>1</v>
      </c>
      <c r="AB438" s="1">
        <f t="shared" si="67"/>
        <v>19</v>
      </c>
      <c r="AC438" s="1">
        <f t="shared" si="66"/>
        <v>9.5</v>
      </c>
      <c r="AD438" s="1">
        <f t="shared" si="58"/>
        <v>-17</v>
      </c>
    </row>
    <row r="439" spans="1:30" x14ac:dyDescent="0.25">
      <c r="A439" s="1">
        <v>435</v>
      </c>
      <c r="B439" s="1">
        <v>2022</v>
      </c>
      <c r="C439" s="54" t="s">
        <v>109</v>
      </c>
      <c r="D439" s="35">
        <v>5</v>
      </c>
      <c r="E439" s="41">
        <v>14</v>
      </c>
      <c r="F439" s="35">
        <v>5</v>
      </c>
      <c r="G439" s="35">
        <v>8</v>
      </c>
      <c r="W439" s="1">
        <v>2</v>
      </c>
      <c r="X439" s="1">
        <v>0</v>
      </c>
      <c r="Y439" s="1">
        <v>2</v>
      </c>
      <c r="Z439" s="1">
        <f t="shared" si="63"/>
        <v>10</v>
      </c>
      <c r="AA439" s="1">
        <f t="shared" si="65"/>
        <v>5</v>
      </c>
      <c r="AB439" s="1">
        <f t="shared" si="67"/>
        <v>22</v>
      </c>
      <c r="AC439" s="1">
        <f t="shared" si="66"/>
        <v>11</v>
      </c>
      <c r="AD439" s="1">
        <f t="shared" si="58"/>
        <v>-12</v>
      </c>
    </row>
    <row r="440" spans="1:30" x14ac:dyDescent="0.25">
      <c r="A440" s="1">
        <v>436</v>
      </c>
      <c r="B440" s="1">
        <v>2019</v>
      </c>
      <c r="C440" s="54" t="s">
        <v>109</v>
      </c>
      <c r="D440" s="35">
        <v>4</v>
      </c>
      <c r="E440" s="41">
        <v>9</v>
      </c>
      <c r="F440" s="35">
        <v>6</v>
      </c>
      <c r="G440" s="35">
        <v>9</v>
      </c>
      <c r="W440" s="1">
        <v>2</v>
      </c>
      <c r="X440" s="1">
        <v>0</v>
      </c>
      <c r="Y440" s="1">
        <v>2</v>
      </c>
      <c r="Z440" s="1">
        <f t="shared" si="63"/>
        <v>10</v>
      </c>
      <c r="AA440" s="1">
        <f t="shared" si="65"/>
        <v>5</v>
      </c>
      <c r="AB440" s="1">
        <f t="shared" si="67"/>
        <v>18</v>
      </c>
      <c r="AC440" s="1">
        <f t="shared" si="66"/>
        <v>9</v>
      </c>
      <c r="AD440" s="1">
        <f t="shared" si="58"/>
        <v>-8</v>
      </c>
    </row>
    <row r="441" spans="1:30" x14ac:dyDescent="0.25">
      <c r="A441" s="1">
        <v>437</v>
      </c>
      <c r="B441" s="1">
        <v>2018</v>
      </c>
      <c r="C441" s="54" t="s">
        <v>109</v>
      </c>
      <c r="D441" s="35">
        <v>2</v>
      </c>
      <c r="E441" s="41">
        <v>4</v>
      </c>
      <c r="F441" s="35">
        <v>1</v>
      </c>
      <c r="G441" s="35">
        <v>3</v>
      </c>
      <c r="H441" s="18"/>
      <c r="I441" s="18"/>
      <c r="J441" s="18"/>
      <c r="K441" s="18"/>
      <c r="L441" s="18"/>
      <c r="M441" s="18"/>
      <c r="W441" s="17">
        <v>2</v>
      </c>
      <c r="X441" s="17">
        <v>0</v>
      </c>
      <c r="Y441" s="17">
        <v>2</v>
      </c>
      <c r="Z441" s="17">
        <f t="shared" si="63"/>
        <v>3</v>
      </c>
      <c r="AA441" s="17">
        <f t="shared" si="65"/>
        <v>1.5</v>
      </c>
      <c r="AB441" s="17">
        <f t="shared" si="67"/>
        <v>7</v>
      </c>
      <c r="AC441" s="17">
        <f t="shared" si="66"/>
        <v>3.5</v>
      </c>
      <c r="AD441" s="1">
        <f t="shared" si="58"/>
        <v>-4</v>
      </c>
    </row>
    <row r="442" spans="1:30" x14ac:dyDescent="0.25">
      <c r="A442" s="1">
        <v>438</v>
      </c>
      <c r="B442" s="1">
        <v>2017</v>
      </c>
      <c r="C442" s="54" t="s">
        <v>109</v>
      </c>
      <c r="D442" s="35">
        <v>5</v>
      </c>
      <c r="E442" s="41">
        <v>15</v>
      </c>
      <c r="F442" s="32" t="s">
        <v>242</v>
      </c>
      <c r="G442" s="32"/>
      <c r="H442" s="35">
        <v>0</v>
      </c>
      <c r="I442" s="35">
        <v>9</v>
      </c>
      <c r="W442" s="17">
        <v>2</v>
      </c>
      <c r="X442" s="17">
        <v>0</v>
      </c>
      <c r="Y442" s="17">
        <v>2</v>
      </c>
      <c r="Z442" s="17">
        <f>D442+H442</f>
        <v>5</v>
      </c>
      <c r="AA442" s="17">
        <f t="shared" si="65"/>
        <v>2.5</v>
      </c>
      <c r="AB442" s="17">
        <f>E442+I442</f>
        <v>24</v>
      </c>
      <c r="AC442" s="17">
        <f t="shared" si="66"/>
        <v>12</v>
      </c>
      <c r="AD442" s="1">
        <f t="shared" si="58"/>
        <v>-19</v>
      </c>
    </row>
    <row r="443" spans="1:30" x14ac:dyDescent="0.25">
      <c r="A443" s="1">
        <v>439</v>
      </c>
      <c r="B443" s="1">
        <v>2014</v>
      </c>
      <c r="C443" s="54" t="s">
        <v>290</v>
      </c>
      <c r="D443" s="35">
        <v>3</v>
      </c>
      <c r="E443" s="41">
        <v>4</v>
      </c>
      <c r="F443" s="35">
        <v>1</v>
      </c>
      <c r="G443" s="35">
        <v>7</v>
      </c>
      <c r="J443" s="18"/>
      <c r="K443" s="18"/>
      <c r="L443" s="18"/>
      <c r="M443" s="20"/>
      <c r="W443" s="17">
        <v>2</v>
      </c>
      <c r="X443" s="17">
        <v>0</v>
      </c>
      <c r="Y443" s="17">
        <v>2</v>
      </c>
      <c r="Z443" s="17">
        <f>D443+F443</f>
        <v>4</v>
      </c>
      <c r="AA443" s="17">
        <f t="shared" si="65"/>
        <v>2</v>
      </c>
      <c r="AB443" s="17">
        <f>E443+G443</f>
        <v>11</v>
      </c>
      <c r="AC443" s="17">
        <f t="shared" si="66"/>
        <v>5.5</v>
      </c>
      <c r="AD443" s="1">
        <f t="shared" si="58"/>
        <v>-7</v>
      </c>
    </row>
    <row r="444" spans="1:30" x14ac:dyDescent="0.25">
      <c r="A444" s="1">
        <v>440</v>
      </c>
      <c r="B444" s="1">
        <v>1992</v>
      </c>
      <c r="C444" t="s">
        <v>349</v>
      </c>
      <c r="D444" s="140">
        <v>1</v>
      </c>
      <c r="E444" s="142">
        <v>4</v>
      </c>
      <c r="F444" s="140">
        <v>3</v>
      </c>
      <c r="G444" s="140">
        <v>6</v>
      </c>
      <c r="W444" s="1">
        <v>2</v>
      </c>
      <c r="X444" s="1">
        <v>0</v>
      </c>
      <c r="Y444" s="1">
        <v>2</v>
      </c>
      <c r="Z444" s="1">
        <f>D444+F444</f>
        <v>4</v>
      </c>
      <c r="AA444" s="22">
        <f t="shared" si="65"/>
        <v>2</v>
      </c>
      <c r="AB444" s="1">
        <f>E444+G444</f>
        <v>10</v>
      </c>
      <c r="AC444" s="22">
        <f t="shared" si="66"/>
        <v>5</v>
      </c>
      <c r="AD444" s="1">
        <f t="shared" si="58"/>
        <v>-6</v>
      </c>
    </row>
    <row r="445" spans="1:30" x14ac:dyDescent="0.25">
      <c r="A445" s="1">
        <v>441</v>
      </c>
      <c r="B445" s="1">
        <v>2018</v>
      </c>
      <c r="C445" s="54" t="s">
        <v>72</v>
      </c>
      <c r="D445" s="35">
        <v>5</v>
      </c>
      <c r="E445" s="41">
        <v>10</v>
      </c>
      <c r="F445" s="32" t="s">
        <v>242</v>
      </c>
      <c r="G445" s="32"/>
      <c r="H445" s="35">
        <v>1</v>
      </c>
      <c r="I445" s="35">
        <v>4</v>
      </c>
      <c r="J445" s="18"/>
      <c r="K445" s="18"/>
      <c r="L445" s="18"/>
      <c r="M445" s="18"/>
      <c r="W445" s="17">
        <v>2</v>
      </c>
      <c r="X445" s="17">
        <v>0</v>
      </c>
      <c r="Y445" s="17">
        <v>2</v>
      </c>
      <c r="Z445" s="17">
        <f>D445+H445</f>
        <v>6</v>
      </c>
      <c r="AA445" s="17">
        <f t="shared" si="65"/>
        <v>3</v>
      </c>
      <c r="AB445" s="17">
        <f>E445+I445</f>
        <v>14</v>
      </c>
      <c r="AC445" s="17">
        <f t="shared" si="66"/>
        <v>7</v>
      </c>
      <c r="AD445" s="1">
        <f t="shared" si="58"/>
        <v>-8</v>
      </c>
    </row>
    <row r="446" spans="1:30" x14ac:dyDescent="0.25">
      <c r="A446" s="1">
        <v>442</v>
      </c>
      <c r="B446" s="1">
        <v>1993</v>
      </c>
      <c r="C446" s="43" t="s">
        <v>382</v>
      </c>
      <c r="D446" s="140">
        <v>4</v>
      </c>
      <c r="E446" s="142">
        <v>13</v>
      </c>
      <c r="F446" s="140">
        <v>2</v>
      </c>
      <c r="G446" s="140">
        <v>13</v>
      </c>
      <c r="H446" s="18"/>
      <c r="I446" s="18"/>
      <c r="J446" s="18"/>
      <c r="K446" s="18"/>
      <c r="L446" s="18"/>
      <c r="M446" s="18"/>
      <c r="N446" s="18"/>
      <c r="O446" s="18"/>
      <c r="P446" s="18"/>
      <c r="Q446" s="18"/>
      <c r="R446" s="18"/>
      <c r="W446" s="17">
        <v>2</v>
      </c>
      <c r="X446" s="17">
        <v>0</v>
      </c>
      <c r="Y446" s="17">
        <v>2</v>
      </c>
      <c r="Z446" s="17">
        <f t="shared" ref="Z446:Z451" si="68">D446+F446</f>
        <v>6</v>
      </c>
      <c r="AA446" s="19">
        <f t="shared" si="65"/>
        <v>3</v>
      </c>
      <c r="AB446" s="17">
        <f t="shared" ref="AB446:AB451" si="69">E446+G446</f>
        <v>26</v>
      </c>
      <c r="AC446" s="19">
        <f t="shared" si="66"/>
        <v>13</v>
      </c>
      <c r="AD446" s="17">
        <f t="shared" si="58"/>
        <v>-20</v>
      </c>
    </row>
    <row r="447" spans="1:30" x14ac:dyDescent="0.25">
      <c r="A447" s="1">
        <v>443</v>
      </c>
      <c r="B447" s="1">
        <v>2012</v>
      </c>
      <c r="C447" s="66" t="s">
        <v>39</v>
      </c>
      <c r="D447" s="35">
        <v>3</v>
      </c>
      <c r="E447" s="41">
        <v>4</v>
      </c>
      <c r="F447" s="35">
        <v>3</v>
      </c>
      <c r="G447" s="35">
        <v>8</v>
      </c>
      <c r="H447" s="18"/>
      <c r="I447" s="18"/>
      <c r="J447" s="18"/>
      <c r="K447" s="18"/>
      <c r="L447" s="18"/>
      <c r="M447" s="18"/>
      <c r="N447" s="18"/>
      <c r="O447" s="18"/>
      <c r="P447" s="18"/>
      <c r="Q447" s="18"/>
      <c r="R447" s="18"/>
      <c r="S447" s="18"/>
      <c r="W447" s="17">
        <v>2</v>
      </c>
      <c r="X447" s="17">
        <v>0</v>
      </c>
      <c r="Y447" s="17">
        <v>2</v>
      </c>
      <c r="Z447" s="17">
        <f t="shared" si="68"/>
        <v>6</v>
      </c>
      <c r="AA447" s="17">
        <f t="shared" si="65"/>
        <v>3</v>
      </c>
      <c r="AB447" s="17">
        <f t="shared" si="69"/>
        <v>12</v>
      </c>
      <c r="AC447" s="17">
        <f t="shared" si="66"/>
        <v>6</v>
      </c>
      <c r="AD447" s="1">
        <f t="shared" si="58"/>
        <v>-6</v>
      </c>
    </row>
    <row r="448" spans="1:30" x14ac:dyDescent="0.25">
      <c r="A448" s="1">
        <v>444</v>
      </c>
      <c r="B448" s="1">
        <v>2011</v>
      </c>
      <c r="C448" s="54" t="s">
        <v>39</v>
      </c>
      <c r="D448" s="35">
        <v>2</v>
      </c>
      <c r="E448" s="41">
        <v>4</v>
      </c>
      <c r="F448" s="35">
        <v>0</v>
      </c>
      <c r="G448" s="35">
        <v>3</v>
      </c>
      <c r="J448" s="29"/>
      <c r="K448" s="29"/>
      <c r="W448" s="17">
        <v>2</v>
      </c>
      <c r="X448" s="17">
        <v>0</v>
      </c>
      <c r="Y448" s="17">
        <v>2</v>
      </c>
      <c r="Z448" s="17">
        <f t="shared" si="68"/>
        <v>2</v>
      </c>
      <c r="AA448" s="17">
        <f t="shared" si="65"/>
        <v>1</v>
      </c>
      <c r="AB448" s="17">
        <f t="shared" si="69"/>
        <v>7</v>
      </c>
      <c r="AC448" s="17">
        <f t="shared" si="66"/>
        <v>3.5</v>
      </c>
      <c r="AD448" s="1">
        <f t="shared" si="58"/>
        <v>-5</v>
      </c>
    </row>
    <row r="449" spans="1:30" x14ac:dyDescent="0.25">
      <c r="A449" s="1">
        <v>445</v>
      </c>
      <c r="B449" s="1">
        <v>2016</v>
      </c>
      <c r="C449" s="54" t="s">
        <v>219</v>
      </c>
      <c r="D449" s="35">
        <v>5</v>
      </c>
      <c r="E449" s="41">
        <v>6</v>
      </c>
      <c r="F449" s="35">
        <v>2</v>
      </c>
      <c r="G449" s="35">
        <v>4</v>
      </c>
      <c r="I449" s="18"/>
      <c r="W449" s="1">
        <v>2</v>
      </c>
      <c r="X449" s="1">
        <v>0</v>
      </c>
      <c r="Y449" s="1">
        <v>2</v>
      </c>
      <c r="Z449" s="1">
        <f t="shared" si="68"/>
        <v>7</v>
      </c>
      <c r="AA449" s="1">
        <f t="shared" si="65"/>
        <v>3.5</v>
      </c>
      <c r="AB449" s="1">
        <f t="shared" si="69"/>
        <v>10</v>
      </c>
      <c r="AC449" s="1">
        <f t="shared" si="66"/>
        <v>5</v>
      </c>
      <c r="AD449" s="1">
        <f t="shared" si="58"/>
        <v>-3</v>
      </c>
    </row>
    <row r="450" spans="1:30" x14ac:dyDescent="0.25">
      <c r="A450" s="1">
        <v>446</v>
      </c>
      <c r="B450" s="1">
        <v>2015</v>
      </c>
      <c r="C450" s="54" t="s">
        <v>219</v>
      </c>
      <c r="D450" s="35">
        <v>0</v>
      </c>
      <c r="E450" s="41">
        <v>6</v>
      </c>
      <c r="F450" s="35">
        <v>2</v>
      </c>
      <c r="G450" s="35">
        <v>5</v>
      </c>
      <c r="W450" s="17">
        <v>2</v>
      </c>
      <c r="X450" s="17">
        <v>0</v>
      </c>
      <c r="Y450" s="17">
        <v>2</v>
      </c>
      <c r="Z450" s="17">
        <f t="shared" si="68"/>
        <v>2</v>
      </c>
      <c r="AA450" s="17">
        <f t="shared" si="65"/>
        <v>1</v>
      </c>
      <c r="AB450" s="17">
        <f t="shared" si="69"/>
        <v>11</v>
      </c>
      <c r="AC450" s="17">
        <f t="shared" si="66"/>
        <v>5.5</v>
      </c>
      <c r="AD450" s="1">
        <f t="shared" si="58"/>
        <v>-9</v>
      </c>
    </row>
    <row r="451" spans="1:30" x14ac:dyDescent="0.25">
      <c r="A451" s="1">
        <v>447</v>
      </c>
      <c r="B451" s="1">
        <v>1993</v>
      </c>
      <c r="C451" s="43" t="s">
        <v>379</v>
      </c>
      <c r="D451" s="140">
        <v>0</v>
      </c>
      <c r="E451" s="142">
        <v>5</v>
      </c>
      <c r="F451" s="140">
        <v>5</v>
      </c>
      <c r="G451" s="140">
        <v>15</v>
      </c>
      <c r="H451" s="18"/>
      <c r="I451" s="18"/>
      <c r="J451" s="18"/>
      <c r="K451" s="18"/>
      <c r="L451" s="18"/>
      <c r="M451" s="18"/>
      <c r="N451" s="18"/>
      <c r="O451" s="18"/>
      <c r="P451" s="18"/>
      <c r="Q451" s="18"/>
      <c r="R451" s="18"/>
      <c r="W451" s="17">
        <v>2</v>
      </c>
      <c r="X451" s="17">
        <v>0</v>
      </c>
      <c r="Y451" s="17">
        <v>2</v>
      </c>
      <c r="Z451" s="17">
        <f t="shared" si="68"/>
        <v>5</v>
      </c>
      <c r="AA451" s="19">
        <f t="shared" si="65"/>
        <v>2.5</v>
      </c>
      <c r="AB451" s="17">
        <f t="shared" si="69"/>
        <v>20</v>
      </c>
      <c r="AC451" s="19">
        <f t="shared" si="66"/>
        <v>10</v>
      </c>
      <c r="AD451" s="17">
        <f t="shared" si="58"/>
        <v>-15</v>
      </c>
    </row>
    <row r="452" spans="1:30" x14ac:dyDescent="0.25">
      <c r="A452" s="1">
        <v>448</v>
      </c>
      <c r="B452" s="1">
        <v>2005</v>
      </c>
      <c r="C452" s="54" t="s">
        <v>439</v>
      </c>
      <c r="D452" s="35">
        <v>0</v>
      </c>
      <c r="E452" s="41">
        <v>2</v>
      </c>
      <c r="F452" s="32" t="s">
        <v>243</v>
      </c>
      <c r="G452" s="289"/>
      <c r="H452" s="35">
        <v>3</v>
      </c>
      <c r="I452" s="35">
        <v>4</v>
      </c>
      <c r="W452" s="17">
        <v>2</v>
      </c>
      <c r="X452" s="17">
        <v>0</v>
      </c>
      <c r="Y452" s="17">
        <v>2</v>
      </c>
      <c r="Z452" s="17">
        <f>D452+H452</f>
        <v>3</v>
      </c>
      <c r="AA452" s="19">
        <f t="shared" si="65"/>
        <v>1.5</v>
      </c>
      <c r="AB452" s="17">
        <f>E452+I452</f>
        <v>6</v>
      </c>
      <c r="AC452" s="19">
        <f t="shared" si="66"/>
        <v>3</v>
      </c>
      <c r="AD452" s="1">
        <f t="shared" si="58"/>
        <v>-3</v>
      </c>
    </row>
    <row r="453" spans="1:30" x14ac:dyDescent="0.25">
      <c r="A453" s="1">
        <v>449</v>
      </c>
      <c r="B453" s="1">
        <v>2009</v>
      </c>
      <c r="C453" s="54" t="s">
        <v>439</v>
      </c>
      <c r="D453" s="35">
        <v>3</v>
      </c>
      <c r="E453" s="41">
        <v>9</v>
      </c>
      <c r="F453" s="35">
        <v>2</v>
      </c>
      <c r="G453" s="35">
        <v>4</v>
      </c>
      <c r="H453" s="18"/>
      <c r="I453" s="18"/>
      <c r="J453" s="18"/>
      <c r="K453" s="18"/>
      <c r="W453" s="1">
        <v>2</v>
      </c>
      <c r="X453" s="1">
        <v>0</v>
      </c>
      <c r="Y453" s="1">
        <v>2</v>
      </c>
      <c r="Z453" s="1">
        <f t="shared" ref="Z453:Z462" si="70">D453+F453</f>
        <v>5</v>
      </c>
      <c r="AA453" s="1">
        <f t="shared" si="65"/>
        <v>2.5</v>
      </c>
      <c r="AB453" s="1">
        <f t="shared" ref="AB453:AB459" si="71">E453+G453</f>
        <v>13</v>
      </c>
      <c r="AC453" s="1">
        <f t="shared" si="66"/>
        <v>6.5</v>
      </c>
      <c r="AD453" s="1">
        <f t="shared" ref="AD453:AD497" si="72">Z453-AB453</f>
        <v>-8</v>
      </c>
    </row>
    <row r="454" spans="1:30" x14ac:dyDescent="0.25">
      <c r="A454" s="1">
        <v>450</v>
      </c>
      <c r="B454" s="1">
        <v>2005</v>
      </c>
      <c r="C454" s="54" t="s">
        <v>40</v>
      </c>
      <c r="D454" s="35">
        <v>0</v>
      </c>
      <c r="E454" s="41">
        <v>10</v>
      </c>
      <c r="F454" s="35">
        <v>1</v>
      </c>
      <c r="G454" s="35">
        <v>2</v>
      </c>
      <c r="H454" s="18"/>
      <c r="I454" s="18"/>
      <c r="W454" s="17">
        <v>2</v>
      </c>
      <c r="X454" s="17">
        <v>0</v>
      </c>
      <c r="Y454" s="17">
        <v>2</v>
      </c>
      <c r="Z454" s="17">
        <f t="shared" si="70"/>
        <v>1</v>
      </c>
      <c r="AA454" s="19">
        <f t="shared" si="65"/>
        <v>0.5</v>
      </c>
      <c r="AB454" s="17">
        <f t="shared" si="71"/>
        <v>12</v>
      </c>
      <c r="AC454" s="19">
        <f t="shared" si="66"/>
        <v>6</v>
      </c>
      <c r="AD454" s="1">
        <f t="shared" si="72"/>
        <v>-11</v>
      </c>
    </row>
    <row r="455" spans="1:30" x14ac:dyDescent="0.25">
      <c r="A455" s="1">
        <v>451</v>
      </c>
      <c r="B455" s="1">
        <v>2011</v>
      </c>
      <c r="C455" s="54" t="s">
        <v>182</v>
      </c>
      <c r="D455" s="35">
        <v>4</v>
      </c>
      <c r="E455" s="41">
        <v>5</v>
      </c>
      <c r="F455" s="35">
        <v>2</v>
      </c>
      <c r="G455" s="35">
        <v>9</v>
      </c>
      <c r="H455" s="29"/>
      <c r="I455" s="29"/>
      <c r="W455" s="17">
        <v>2</v>
      </c>
      <c r="X455" s="17">
        <v>0</v>
      </c>
      <c r="Y455" s="17">
        <v>2</v>
      </c>
      <c r="Z455" s="17">
        <f t="shared" si="70"/>
        <v>6</v>
      </c>
      <c r="AA455" s="17">
        <f t="shared" si="65"/>
        <v>3</v>
      </c>
      <c r="AB455" s="17">
        <f t="shared" si="71"/>
        <v>14</v>
      </c>
      <c r="AC455" s="17">
        <f t="shared" si="66"/>
        <v>7</v>
      </c>
      <c r="AD455" s="1">
        <f t="shared" si="72"/>
        <v>-8</v>
      </c>
    </row>
    <row r="456" spans="1:30" x14ac:dyDescent="0.25">
      <c r="A456" s="1">
        <v>452</v>
      </c>
      <c r="B456" s="1">
        <v>2005</v>
      </c>
      <c r="C456" s="54" t="s">
        <v>76</v>
      </c>
      <c r="D456" s="35">
        <v>2</v>
      </c>
      <c r="E456" s="41">
        <v>3</v>
      </c>
      <c r="F456" s="35">
        <v>2</v>
      </c>
      <c r="G456" s="35">
        <v>3</v>
      </c>
      <c r="H456" s="18"/>
      <c r="I456" s="18"/>
      <c r="W456" s="17">
        <v>2</v>
      </c>
      <c r="X456" s="17">
        <v>0</v>
      </c>
      <c r="Y456" s="17">
        <v>2</v>
      </c>
      <c r="Z456" s="17">
        <f t="shared" si="70"/>
        <v>4</v>
      </c>
      <c r="AA456" s="19">
        <f t="shared" si="65"/>
        <v>2</v>
      </c>
      <c r="AB456" s="17">
        <f t="shared" si="71"/>
        <v>6</v>
      </c>
      <c r="AC456" s="19">
        <f t="shared" si="66"/>
        <v>3</v>
      </c>
      <c r="AD456" s="1">
        <f t="shared" si="72"/>
        <v>-2</v>
      </c>
    </row>
    <row r="457" spans="1:30" x14ac:dyDescent="0.25">
      <c r="A457" s="1">
        <v>453</v>
      </c>
      <c r="B457" s="1">
        <v>1996</v>
      </c>
      <c r="C457" t="s">
        <v>110</v>
      </c>
      <c r="D457" s="140">
        <v>3</v>
      </c>
      <c r="E457" s="142">
        <v>4</v>
      </c>
      <c r="F457" s="140">
        <v>2</v>
      </c>
      <c r="G457" s="140">
        <v>8</v>
      </c>
      <c r="P457" s="53"/>
      <c r="Q457" s="53"/>
      <c r="R457" s="53"/>
      <c r="W457" s="1">
        <v>2</v>
      </c>
      <c r="X457" s="1">
        <v>0</v>
      </c>
      <c r="Y457" s="1">
        <v>2</v>
      </c>
      <c r="Z457" s="1">
        <f t="shared" si="70"/>
        <v>5</v>
      </c>
      <c r="AA457" s="22">
        <f t="shared" si="65"/>
        <v>2.5</v>
      </c>
      <c r="AB457" s="1">
        <f t="shared" si="71"/>
        <v>12</v>
      </c>
      <c r="AC457" s="22">
        <f t="shared" si="66"/>
        <v>6</v>
      </c>
      <c r="AD457" s="1">
        <f t="shared" si="72"/>
        <v>-7</v>
      </c>
    </row>
    <row r="458" spans="1:30" x14ac:dyDescent="0.25">
      <c r="A458" s="1">
        <v>454</v>
      </c>
      <c r="B458" s="1">
        <v>2013</v>
      </c>
      <c r="C458" s="54" t="s">
        <v>229</v>
      </c>
      <c r="D458" s="35">
        <v>6</v>
      </c>
      <c r="E458" s="41">
        <v>11</v>
      </c>
      <c r="F458" s="35">
        <v>2</v>
      </c>
      <c r="G458" s="35">
        <v>4</v>
      </c>
      <c r="H458" s="18"/>
      <c r="I458" s="18"/>
      <c r="J458" s="18"/>
      <c r="K458" s="18"/>
      <c r="L458" s="18"/>
      <c r="M458" s="18"/>
      <c r="N458" s="18"/>
      <c r="O458" s="18"/>
      <c r="P458" s="18"/>
      <c r="Q458" s="18"/>
      <c r="R458" s="18"/>
      <c r="S458" s="18"/>
      <c r="W458" s="17">
        <v>2</v>
      </c>
      <c r="X458" s="17">
        <v>0</v>
      </c>
      <c r="Y458" s="17">
        <v>2</v>
      </c>
      <c r="Z458" s="17">
        <f t="shared" si="70"/>
        <v>8</v>
      </c>
      <c r="AA458" s="17">
        <f t="shared" si="65"/>
        <v>4</v>
      </c>
      <c r="AB458" s="17">
        <f t="shared" si="71"/>
        <v>15</v>
      </c>
      <c r="AC458" s="17">
        <f t="shared" si="66"/>
        <v>7.5</v>
      </c>
      <c r="AD458" s="1">
        <f t="shared" si="72"/>
        <v>-7</v>
      </c>
    </row>
    <row r="459" spans="1:30" x14ac:dyDescent="0.25">
      <c r="A459" s="1">
        <v>455</v>
      </c>
      <c r="B459" s="1">
        <v>2011</v>
      </c>
      <c r="C459" s="54" t="s">
        <v>229</v>
      </c>
      <c r="D459" s="35">
        <v>7</v>
      </c>
      <c r="E459" s="41">
        <v>9</v>
      </c>
      <c r="F459" s="35">
        <v>1</v>
      </c>
      <c r="G459" s="35">
        <v>12</v>
      </c>
      <c r="J459" s="29"/>
      <c r="K459" s="29"/>
      <c r="W459" s="17">
        <v>2</v>
      </c>
      <c r="X459" s="17">
        <v>0</v>
      </c>
      <c r="Y459" s="17">
        <v>2</v>
      </c>
      <c r="Z459" s="17">
        <f t="shared" si="70"/>
        <v>8</v>
      </c>
      <c r="AA459" s="17">
        <f t="shared" si="65"/>
        <v>4</v>
      </c>
      <c r="AB459" s="17">
        <f t="shared" si="71"/>
        <v>21</v>
      </c>
      <c r="AC459" s="17">
        <f t="shared" si="66"/>
        <v>10.5</v>
      </c>
      <c r="AD459" s="1">
        <f t="shared" si="72"/>
        <v>-13</v>
      </c>
    </row>
    <row r="460" spans="1:30" x14ac:dyDescent="0.25">
      <c r="A460" s="1">
        <v>456</v>
      </c>
      <c r="B460" s="1">
        <v>2010</v>
      </c>
      <c r="C460" s="54" t="s">
        <v>42</v>
      </c>
      <c r="D460" s="35">
        <v>1</v>
      </c>
      <c r="E460" s="41">
        <v>12</v>
      </c>
      <c r="F460" s="35">
        <v>7</v>
      </c>
      <c r="G460" s="35">
        <v>17</v>
      </c>
      <c r="H460" s="18"/>
      <c r="I460" s="18"/>
      <c r="W460" s="17">
        <v>2</v>
      </c>
      <c r="X460" s="17">
        <v>0</v>
      </c>
      <c r="Y460" s="17">
        <v>2</v>
      </c>
      <c r="Z460" s="1">
        <f t="shared" si="70"/>
        <v>8</v>
      </c>
      <c r="AA460" s="1">
        <f t="shared" si="65"/>
        <v>4</v>
      </c>
      <c r="AB460" s="1">
        <v>29</v>
      </c>
      <c r="AC460" s="1">
        <f t="shared" si="66"/>
        <v>14.5</v>
      </c>
      <c r="AD460" s="1">
        <f t="shared" si="72"/>
        <v>-21</v>
      </c>
    </row>
    <row r="461" spans="1:30" x14ac:dyDescent="0.25">
      <c r="A461" s="1">
        <v>457</v>
      </c>
      <c r="B461" s="1">
        <v>2016</v>
      </c>
      <c r="C461" s="54" t="s">
        <v>218</v>
      </c>
      <c r="D461" s="35">
        <v>2</v>
      </c>
      <c r="E461" s="41">
        <v>3</v>
      </c>
      <c r="F461" s="35">
        <v>0</v>
      </c>
      <c r="G461" s="35">
        <v>1</v>
      </c>
      <c r="I461" s="18"/>
      <c r="W461" s="1">
        <v>2</v>
      </c>
      <c r="X461" s="1">
        <v>0</v>
      </c>
      <c r="Y461" s="1">
        <v>2</v>
      </c>
      <c r="Z461" s="1">
        <f t="shared" si="70"/>
        <v>2</v>
      </c>
      <c r="AA461" s="1">
        <f t="shared" si="65"/>
        <v>1</v>
      </c>
      <c r="AB461" s="1">
        <f>E461+G461</f>
        <v>4</v>
      </c>
      <c r="AC461" s="1">
        <f t="shared" si="66"/>
        <v>2</v>
      </c>
      <c r="AD461" s="1">
        <f t="shared" si="72"/>
        <v>-2</v>
      </c>
    </row>
    <row r="462" spans="1:30" x14ac:dyDescent="0.25">
      <c r="A462" s="1">
        <v>458</v>
      </c>
      <c r="B462" s="1">
        <v>2009</v>
      </c>
      <c r="C462" s="54" t="s">
        <v>173</v>
      </c>
      <c r="D462" s="35">
        <v>3</v>
      </c>
      <c r="E462" s="41">
        <v>9</v>
      </c>
      <c r="F462" s="35">
        <v>2</v>
      </c>
      <c r="G462" s="35">
        <v>14</v>
      </c>
      <c r="H462" s="18"/>
      <c r="I462" s="18"/>
      <c r="J462" s="18"/>
      <c r="K462" s="18"/>
      <c r="W462" s="1">
        <v>2</v>
      </c>
      <c r="X462" s="1">
        <v>0</v>
      </c>
      <c r="Y462" s="1">
        <v>2</v>
      </c>
      <c r="Z462" s="1">
        <f t="shared" si="70"/>
        <v>5</v>
      </c>
      <c r="AA462" s="1">
        <f t="shared" si="65"/>
        <v>2.5</v>
      </c>
      <c r="AB462" s="1">
        <f>E462+G462</f>
        <v>23</v>
      </c>
      <c r="AC462" s="1">
        <f t="shared" si="66"/>
        <v>11.5</v>
      </c>
      <c r="AD462" s="1">
        <f t="shared" si="72"/>
        <v>-18</v>
      </c>
    </row>
    <row r="463" spans="1:30" x14ac:dyDescent="0.25">
      <c r="A463" s="1">
        <v>459</v>
      </c>
      <c r="B463" s="1">
        <v>2014</v>
      </c>
      <c r="C463" s="54" t="s">
        <v>291</v>
      </c>
      <c r="D463" s="35">
        <v>4</v>
      </c>
      <c r="E463" s="41">
        <v>5</v>
      </c>
      <c r="F463" s="32" t="s">
        <v>242</v>
      </c>
      <c r="G463" s="32"/>
      <c r="H463" s="35">
        <v>0</v>
      </c>
      <c r="I463" s="35">
        <v>7</v>
      </c>
      <c r="J463" s="18"/>
      <c r="K463" s="18"/>
      <c r="L463" s="18"/>
      <c r="M463" s="20"/>
      <c r="W463" s="17">
        <v>2</v>
      </c>
      <c r="X463" s="17">
        <v>0</v>
      </c>
      <c r="Y463" s="17">
        <v>2</v>
      </c>
      <c r="Z463" s="17">
        <f>D463+H463</f>
        <v>4</v>
      </c>
      <c r="AA463" s="17">
        <f t="shared" si="65"/>
        <v>2</v>
      </c>
      <c r="AB463" s="17">
        <f>E463+I463</f>
        <v>12</v>
      </c>
      <c r="AC463" s="17">
        <f t="shared" si="66"/>
        <v>6</v>
      </c>
      <c r="AD463" s="1">
        <f t="shared" si="72"/>
        <v>-8</v>
      </c>
    </row>
    <row r="464" spans="1:30" x14ac:dyDescent="0.25">
      <c r="A464" s="1">
        <v>460</v>
      </c>
      <c r="B464" s="1">
        <v>2009</v>
      </c>
      <c r="C464" s="54" t="s">
        <v>159</v>
      </c>
      <c r="D464" s="35">
        <v>0</v>
      </c>
      <c r="E464" s="41">
        <v>1</v>
      </c>
      <c r="F464" s="35">
        <v>3</v>
      </c>
      <c r="G464" s="35">
        <v>4</v>
      </c>
      <c r="H464" s="18"/>
      <c r="I464" s="18"/>
      <c r="J464" s="18"/>
      <c r="K464" s="18"/>
      <c r="W464" s="1">
        <v>2</v>
      </c>
      <c r="X464" s="1">
        <v>0</v>
      </c>
      <c r="Y464" s="1">
        <v>2</v>
      </c>
      <c r="Z464" s="1">
        <f>D464+F464</f>
        <v>3</v>
      </c>
      <c r="AA464" s="1">
        <f t="shared" ref="AA464:AA492" si="73">Z464/W464</f>
        <v>1.5</v>
      </c>
      <c r="AB464" s="1">
        <f t="shared" ref="AB464:AB472" si="74">E464+G464</f>
        <v>5</v>
      </c>
      <c r="AC464" s="1">
        <f t="shared" ref="AC464:AC492" si="75">AB464/W464</f>
        <v>2.5</v>
      </c>
      <c r="AD464" s="1">
        <f t="shared" si="72"/>
        <v>-2</v>
      </c>
    </row>
    <row r="465" spans="1:30" x14ac:dyDescent="0.25">
      <c r="A465" s="1">
        <v>461</v>
      </c>
      <c r="B465" s="1">
        <v>2022</v>
      </c>
      <c r="C465" s="54" t="s">
        <v>121</v>
      </c>
      <c r="D465" s="35">
        <v>5</v>
      </c>
      <c r="E465" s="41">
        <v>9</v>
      </c>
      <c r="F465" s="35">
        <v>3</v>
      </c>
      <c r="G465" s="35">
        <v>5</v>
      </c>
      <c r="W465" s="1">
        <v>2</v>
      </c>
      <c r="X465" s="1">
        <v>0</v>
      </c>
      <c r="Y465" s="1">
        <v>2</v>
      </c>
      <c r="Z465" s="1">
        <f>D465+F465</f>
        <v>8</v>
      </c>
      <c r="AA465" s="1">
        <f t="shared" si="73"/>
        <v>4</v>
      </c>
      <c r="AB465" s="1">
        <f t="shared" si="74"/>
        <v>14</v>
      </c>
      <c r="AC465" s="1">
        <f t="shared" si="75"/>
        <v>7</v>
      </c>
      <c r="AD465" s="1">
        <f t="shared" si="72"/>
        <v>-6</v>
      </c>
    </row>
    <row r="466" spans="1:30" x14ac:dyDescent="0.25">
      <c r="A466" s="1">
        <v>462</v>
      </c>
      <c r="B466" s="1">
        <v>2004</v>
      </c>
      <c r="C466" s="66" t="s">
        <v>12</v>
      </c>
      <c r="D466" s="35">
        <v>1</v>
      </c>
      <c r="E466" s="41">
        <v>12</v>
      </c>
      <c r="F466" s="35">
        <v>3</v>
      </c>
      <c r="G466" s="35">
        <v>4</v>
      </c>
      <c r="H466" s="18"/>
      <c r="L466" s="31"/>
      <c r="M466" s="31"/>
      <c r="N466" s="31"/>
      <c r="O466" s="31"/>
      <c r="W466" s="17">
        <v>2</v>
      </c>
      <c r="X466" s="17">
        <v>0</v>
      </c>
      <c r="Y466" s="17">
        <v>2</v>
      </c>
      <c r="Z466" s="17">
        <f>D466+F466</f>
        <v>4</v>
      </c>
      <c r="AA466" s="19">
        <f t="shared" si="73"/>
        <v>2</v>
      </c>
      <c r="AB466" s="17">
        <f t="shared" si="74"/>
        <v>16</v>
      </c>
      <c r="AC466" s="19">
        <f t="shared" si="75"/>
        <v>8</v>
      </c>
      <c r="AD466" s="1">
        <f t="shared" si="72"/>
        <v>-12</v>
      </c>
    </row>
    <row r="467" spans="1:30" x14ac:dyDescent="0.25">
      <c r="A467" s="1">
        <v>463</v>
      </c>
      <c r="B467" s="17">
        <v>2024</v>
      </c>
      <c r="C467" s="54" t="s">
        <v>12</v>
      </c>
      <c r="D467" s="35">
        <v>3</v>
      </c>
      <c r="E467" s="35">
        <v>10</v>
      </c>
      <c r="F467" s="40">
        <v>7</v>
      </c>
      <c r="G467" s="35">
        <v>8</v>
      </c>
      <c r="H467" s="6"/>
      <c r="I467" s="6"/>
      <c r="J467" s="6"/>
      <c r="K467" s="6"/>
      <c r="L467" s="6"/>
      <c r="M467" s="6"/>
      <c r="N467" s="6"/>
      <c r="O467" s="6"/>
      <c r="P467" s="6"/>
      <c r="Q467" s="6"/>
      <c r="R467" s="6"/>
      <c r="S467" s="6"/>
      <c r="T467" s="6"/>
      <c r="U467" s="6"/>
      <c r="V467" s="5"/>
      <c r="W467" s="1">
        <v>2</v>
      </c>
      <c r="X467" s="1">
        <v>0</v>
      </c>
      <c r="Y467" s="1">
        <v>2</v>
      </c>
      <c r="Z467" s="1">
        <f>D467+F467</f>
        <v>10</v>
      </c>
      <c r="AA467" s="1">
        <f t="shared" si="73"/>
        <v>5</v>
      </c>
      <c r="AB467" s="1">
        <f t="shared" si="74"/>
        <v>18</v>
      </c>
      <c r="AC467" s="1">
        <f t="shared" si="75"/>
        <v>9</v>
      </c>
      <c r="AD467" s="1">
        <f t="shared" si="72"/>
        <v>-8</v>
      </c>
    </row>
    <row r="468" spans="1:30" x14ac:dyDescent="0.25">
      <c r="A468" s="1">
        <v>464</v>
      </c>
      <c r="B468" s="1">
        <v>2019</v>
      </c>
      <c r="C468" s="54" t="s">
        <v>12</v>
      </c>
      <c r="D468" s="35">
        <v>4</v>
      </c>
      <c r="E468" s="35">
        <v>6</v>
      </c>
      <c r="F468" s="40">
        <v>0</v>
      </c>
      <c r="G468" s="35">
        <v>4</v>
      </c>
      <c r="W468" s="1">
        <v>2</v>
      </c>
      <c r="X468" s="1">
        <v>0</v>
      </c>
      <c r="Y468" s="1">
        <v>2</v>
      </c>
      <c r="Z468" s="1">
        <f>D468+F468</f>
        <v>4</v>
      </c>
      <c r="AA468" s="1">
        <f t="shared" si="73"/>
        <v>2</v>
      </c>
      <c r="AB468" s="1">
        <f t="shared" si="74"/>
        <v>10</v>
      </c>
      <c r="AC468" s="1">
        <f t="shared" si="75"/>
        <v>5</v>
      </c>
      <c r="AD468" s="1">
        <f t="shared" si="72"/>
        <v>-6</v>
      </c>
    </row>
    <row r="469" spans="1:30" x14ac:dyDescent="0.25">
      <c r="A469" s="1">
        <v>465</v>
      </c>
      <c r="B469" s="1">
        <v>1992</v>
      </c>
      <c r="C469" t="s">
        <v>12</v>
      </c>
      <c r="D469" s="160">
        <v>4</v>
      </c>
      <c r="E469" s="160">
        <v>5</v>
      </c>
      <c r="F469" s="141">
        <v>2</v>
      </c>
      <c r="G469" s="140">
        <v>9</v>
      </c>
      <c r="W469" s="1">
        <v>2</v>
      </c>
      <c r="X469" s="1">
        <v>0</v>
      </c>
      <c r="Y469" s="1">
        <v>2</v>
      </c>
      <c r="Z469" s="1">
        <f>+F469</f>
        <v>2</v>
      </c>
      <c r="AA469" s="22">
        <f t="shared" si="73"/>
        <v>1</v>
      </c>
      <c r="AB469" s="1">
        <f t="shared" si="74"/>
        <v>14</v>
      </c>
      <c r="AC469" s="22">
        <f t="shared" si="75"/>
        <v>7</v>
      </c>
      <c r="AD469" s="1">
        <f t="shared" si="72"/>
        <v>-12</v>
      </c>
    </row>
    <row r="470" spans="1:30" x14ac:dyDescent="0.25">
      <c r="A470" s="1">
        <v>466</v>
      </c>
      <c r="B470" s="1">
        <v>1996</v>
      </c>
      <c r="C470" t="s">
        <v>12</v>
      </c>
      <c r="D470" s="140">
        <v>4</v>
      </c>
      <c r="E470" s="140">
        <v>6</v>
      </c>
      <c r="F470" s="141">
        <v>5</v>
      </c>
      <c r="G470" s="140">
        <v>9</v>
      </c>
      <c r="P470" s="53"/>
      <c r="Q470" s="53"/>
      <c r="R470" s="53"/>
      <c r="W470" s="1">
        <v>2</v>
      </c>
      <c r="X470" s="1">
        <v>0</v>
      </c>
      <c r="Y470" s="1">
        <v>2</v>
      </c>
      <c r="Z470" s="1">
        <f>D470+F470</f>
        <v>9</v>
      </c>
      <c r="AA470" s="22">
        <f t="shared" si="73"/>
        <v>4.5</v>
      </c>
      <c r="AB470" s="1">
        <f t="shared" si="74"/>
        <v>15</v>
      </c>
      <c r="AC470" s="22">
        <f t="shared" si="75"/>
        <v>7.5</v>
      </c>
      <c r="AD470" s="1">
        <f t="shared" si="72"/>
        <v>-6</v>
      </c>
    </row>
    <row r="471" spans="1:30" x14ac:dyDescent="0.25">
      <c r="A471" s="1">
        <v>467</v>
      </c>
      <c r="B471" s="1">
        <v>2016</v>
      </c>
      <c r="C471" s="54" t="s">
        <v>228</v>
      </c>
      <c r="D471" s="35">
        <v>3</v>
      </c>
      <c r="E471" s="35">
        <v>4</v>
      </c>
      <c r="F471" s="40">
        <v>0</v>
      </c>
      <c r="G471" s="35">
        <v>9</v>
      </c>
      <c r="I471" s="18"/>
      <c r="W471" s="1">
        <v>2</v>
      </c>
      <c r="X471" s="1">
        <v>0</v>
      </c>
      <c r="Y471" s="1">
        <v>2</v>
      </c>
      <c r="Z471" s="1">
        <f>D471+F471</f>
        <v>3</v>
      </c>
      <c r="AA471" s="1">
        <f t="shared" si="73"/>
        <v>1.5</v>
      </c>
      <c r="AB471" s="1">
        <f t="shared" si="74"/>
        <v>13</v>
      </c>
      <c r="AC471" s="1">
        <f t="shared" si="75"/>
        <v>6.5</v>
      </c>
      <c r="AD471" s="1">
        <f t="shared" si="72"/>
        <v>-10</v>
      </c>
    </row>
    <row r="472" spans="1:30" x14ac:dyDescent="0.25">
      <c r="A472" s="1">
        <v>468</v>
      </c>
      <c r="B472" s="1">
        <v>2015</v>
      </c>
      <c r="C472" s="54" t="s">
        <v>144</v>
      </c>
      <c r="D472" s="35">
        <v>4</v>
      </c>
      <c r="E472" s="35">
        <v>5</v>
      </c>
      <c r="F472" s="40">
        <v>3</v>
      </c>
      <c r="G472" s="35">
        <v>4</v>
      </c>
      <c r="W472" s="17">
        <v>2</v>
      </c>
      <c r="X472" s="17">
        <v>0</v>
      </c>
      <c r="Y472" s="17">
        <v>2</v>
      </c>
      <c r="Z472" s="17">
        <f>D472+G472</f>
        <v>8</v>
      </c>
      <c r="AA472" s="17">
        <f t="shared" si="73"/>
        <v>4</v>
      </c>
      <c r="AB472" s="17">
        <f t="shared" si="74"/>
        <v>9</v>
      </c>
      <c r="AC472" s="17">
        <f t="shared" si="75"/>
        <v>4.5</v>
      </c>
      <c r="AD472" s="1">
        <f t="shared" si="72"/>
        <v>-1</v>
      </c>
    </row>
    <row r="473" spans="1:30" x14ac:dyDescent="0.25">
      <c r="A473" s="1">
        <v>469</v>
      </c>
      <c r="B473" s="1">
        <v>2010</v>
      </c>
      <c r="C473" s="54" t="s">
        <v>144</v>
      </c>
      <c r="D473" s="35">
        <v>2</v>
      </c>
      <c r="E473" s="35">
        <v>3</v>
      </c>
      <c r="F473" s="32" t="s">
        <v>242</v>
      </c>
      <c r="G473" s="289"/>
      <c r="H473" s="40">
        <v>0</v>
      </c>
      <c r="I473" s="35">
        <v>11</v>
      </c>
      <c r="W473" s="17">
        <v>2</v>
      </c>
      <c r="X473" s="17">
        <v>0</v>
      </c>
      <c r="Y473" s="17">
        <v>2</v>
      </c>
      <c r="Z473" s="1">
        <v>2</v>
      </c>
      <c r="AA473" s="1">
        <f t="shared" si="73"/>
        <v>1</v>
      </c>
      <c r="AB473" s="1">
        <v>14</v>
      </c>
      <c r="AC473" s="1">
        <f t="shared" si="75"/>
        <v>7</v>
      </c>
      <c r="AD473" s="1">
        <f t="shared" si="72"/>
        <v>-12</v>
      </c>
    </row>
    <row r="474" spans="1:30" x14ac:dyDescent="0.25">
      <c r="A474" s="1">
        <v>470</v>
      </c>
      <c r="B474" s="1">
        <v>2009</v>
      </c>
      <c r="C474" s="54" t="s">
        <v>144</v>
      </c>
      <c r="D474" s="35">
        <v>4</v>
      </c>
      <c r="E474" s="35">
        <v>5</v>
      </c>
      <c r="F474" s="35">
        <v>0</v>
      </c>
      <c r="G474" s="35">
        <v>2</v>
      </c>
      <c r="H474" s="201"/>
      <c r="I474" s="18"/>
      <c r="J474" s="18"/>
      <c r="K474" s="18"/>
      <c r="W474" s="1">
        <v>2</v>
      </c>
      <c r="X474" s="1">
        <v>0</v>
      </c>
      <c r="Y474" s="1">
        <v>2</v>
      </c>
      <c r="Z474" s="1">
        <f>D474+F474</f>
        <v>4</v>
      </c>
      <c r="AA474" s="1">
        <f t="shared" si="73"/>
        <v>2</v>
      </c>
      <c r="AB474" s="1">
        <f>E474+G474</f>
        <v>7</v>
      </c>
      <c r="AC474" s="1">
        <f t="shared" si="75"/>
        <v>3.5</v>
      </c>
      <c r="AD474" s="1">
        <f t="shared" si="72"/>
        <v>-3</v>
      </c>
    </row>
    <row r="475" spans="1:30" x14ac:dyDescent="0.25">
      <c r="A475" s="1">
        <v>471</v>
      </c>
      <c r="B475" s="1">
        <v>2004</v>
      </c>
      <c r="C475" s="66" t="s">
        <v>1</v>
      </c>
      <c r="D475" s="35">
        <v>6</v>
      </c>
      <c r="E475" s="35">
        <v>11</v>
      </c>
      <c r="F475" s="44" t="s">
        <v>243</v>
      </c>
      <c r="G475" s="289"/>
      <c r="H475" s="40">
        <v>2</v>
      </c>
      <c r="I475" s="35">
        <v>8</v>
      </c>
      <c r="L475" s="31"/>
      <c r="M475" s="31"/>
      <c r="N475" s="31"/>
      <c r="O475" s="31"/>
      <c r="W475" s="17">
        <v>2</v>
      </c>
      <c r="X475" s="17">
        <v>0</v>
      </c>
      <c r="Y475" s="17">
        <v>2</v>
      </c>
      <c r="Z475" s="17">
        <f>D475+H475</f>
        <v>8</v>
      </c>
      <c r="AA475" s="19">
        <f t="shared" si="73"/>
        <v>4</v>
      </c>
      <c r="AB475" s="17">
        <f>E475+I475</f>
        <v>19</v>
      </c>
      <c r="AC475" s="19">
        <f t="shared" si="75"/>
        <v>9.5</v>
      </c>
      <c r="AD475" s="1">
        <f t="shared" si="72"/>
        <v>-11</v>
      </c>
    </row>
    <row r="476" spans="1:30" x14ac:dyDescent="0.25">
      <c r="A476" s="1">
        <v>472</v>
      </c>
      <c r="B476" s="1">
        <v>2025</v>
      </c>
      <c r="C476" s="194" t="s">
        <v>12</v>
      </c>
      <c r="D476" s="35">
        <v>0</v>
      </c>
      <c r="E476" s="35">
        <v>12</v>
      </c>
      <c r="F476" s="40">
        <v>5</v>
      </c>
      <c r="G476" s="35">
        <v>7</v>
      </c>
      <c r="H476" s="195"/>
      <c r="I476" s="195"/>
      <c r="J476" s="6"/>
      <c r="K476" s="6"/>
      <c r="L476" s="6"/>
      <c r="M476" s="6"/>
      <c r="N476" s="6"/>
      <c r="O476" s="6"/>
      <c r="P476" s="6"/>
      <c r="Q476" s="6"/>
      <c r="R476" s="6"/>
      <c r="S476" s="6"/>
      <c r="T476" s="6"/>
      <c r="U476" s="6"/>
      <c r="W476" s="5">
        <v>2</v>
      </c>
      <c r="X476" s="5">
        <v>0</v>
      </c>
      <c r="Y476" s="5">
        <v>2</v>
      </c>
      <c r="Z476" s="5">
        <f>D476+F476</f>
        <v>5</v>
      </c>
      <c r="AA476" s="196">
        <f t="shared" si="73"/>
        <v>2.5</v>
      </c>
      <c r="AB476" s="5">
        <f>E476+G476</f>
        <v>19</v>
      </c>
      <c r="AC476" s="5">
        <f t="shared" si="75"/>
        <v>9.5</v>
      </c>
      <c r="AD476" s="5">
        <f t="shared" si="72"/>
        <v>-14</v>
      </c>
    </row>
    <row r="477" spans="1:30" x14ac:dyDescent="0.25">
      <c r="A477" s="1">
        <v>473</v>
      </c>
      <c r="B477" s="1">
        <v>2025</v>
      </c>
      <c r="C477" s="194" t="s">
        <v>25</v>
      </c>
      <c r="D477" s="35">
        <v>3</v>
      </c>
      <c r="E477" s="35">
        <v>5</v>
      </c>
      <c r="F477" s="40">
        <v>1</v>
      </c>
      <c r="G477" s="35">
        <v>2</v>
      </c>
      <c r="H477" s="6"/>
      <c r="I477" s="6"/>
      <c r="J477" s="6"/>
      <c r="K477" s="6"/>
      <c r="L477" s="6"/>
      <c r="M477" s="6"/>
      <c r="N477" s="6"/>
      <c r="O477" s="6"/>
      <c r="P477" s="6"/>
      <c r="Q477" s="6"/>
      <c r="R477" s="6"/>
      <c r="S477" s="6"/>
      <c r="T477" s="6"/>
      <c r="U477" s="6"/>
      <c r="W477" s="5">
        <v>2</v>
      </c>
      <c r="X477" s="5">
        <v>0</v>
      </c>
      <c r="Y477" s="5">
        <v>2</v>
      </c>
      <c r="Z477" s="5">
        <f>D477+F477</f>
        <v>4</v>
      </c>
      <c r="AA477" s="196">
        <f t="shared" si="73"/>
        <v>2</v>
      </c>
      <c r="AB477" s="5">
        <f>E476+G476</f>
        <v>19</v>
      </c>
      <c r="AC477" s="5">
        <f t="shared" si="75"/>
        <v>9.5</v>
      </c>
      <c r="AD477" s="5">
        <f t="shared" si="72"/>
        <v>-15</v>
      </c>
    </row>
    <row r="478" spans="1:30" x14ac:dyDescent="0.25">
      <c r="A478" s="1">
        <v>474</v>
      </c>
      <c r="B478" s="1">
        <v>2025</v>
      </c>
      <c r="C478" s="194" t="s">
        <v>10</v>
      </c>
      <c r="D478" s="35">
        <v>0</v>
      </c>
      <c r="E478" s="35">
        <v>1</v>
      </c>
      <c r="F478" s="40">
        <v>1</v>
      </c>
      <c r="G478" s="35">
        <v>4</v>
      </c>
      <c r="H478" s="6"/>
      <c r="I478" s="6"/>
      <c r="J478" s="6"/>
      <c r="K478" s="6"/>
      <c r="L478" s="6"/>
      <c r="M478" s="6"/>
      <c r="N478" s="6"/>
      <c r="O478" s="6"/>
      <c r="P478" s="6"/>
      <c r="Q478" s="6"/>
      <c r="R478" s="6"/>
      <c r="S478" s="6"/>
      <c r="T478" s="6"/>
      <c r="U478" s="6"/>
      <c r="W478" s="5">
        <v>2</v>
      </c>
      <c r="X478" s="5">
        <v>0</v>
      </c>
      <c r="Y478" s="5">
        <v>2</v>
      </c>
      <c r="Z478" s="5">
        <f>D478+F478</f>
        <v>1</v>
      </c>
      <c r="AA478" s="196">
        <f t="shared" si="73"/>
        <v>0.5</v>
      </c>
      <c r="AB478" s="5">
        <f>E477+G477</f>
        <v>7</v>
      </c>
      <c r="AC478" s="5">
        <f t="shared" si="75"/>
        <v>3.5</v>
      </c>
      <c r="AD478" s="5">
        <f t="shared" si="72"/>
        <v>-6</v>
      </c>
    </row>
    <row r="479" spans="1:30" x14ac:dyDescent="0.25">
      <c r="A479" s="1">
        <v>475</v>
      </c>
      <c r="B479" s="1">
        <v>2025</v>
      </c>
      <c r="C479" s="194" t="s">
        <v>23</v>
      </c>
      <c r="D479" s="35">
        <v>0</v>
      </c>
      <c r="E479" s="35">
        <v>15</v>
      </c>
      <c r="F479" s="40">
        <v>3</v>
      </c>
      <c r="G479" s="35">
        <v>8</v>
      </c>
      <c r="H479" s="6"/>
      <c r="I479" s="6"/>
      <c r="J479" s="6"/>
      <c r="K479" s="6"/>
      <c r="L479" s="6"/>
      <c r="M479" s="6"/>
      <c r="N479" s="6"/>
      <c r="O479" s="6"/>
      <c r="P479" s="6"/>
      <c r="Q479" s="6"/>
      <c r="R479" s="6"/>
      <c r="S479" s="6"/>
      <c r="T479" s="6"/>
      <c r="U479" s="6"/>
      <c r="W479" s="5">
        <v>2</v>
      </c>
      <c r="X479" s="5">
        <v>0</v>
      </c>
      <c r="Y479" s="5">
        <v>2</v>
      </c>
      <c r="Z479" s="5">
        <f>D479+F479</f>
        <v>3</v>
      </c>
      <c r="AA479" s="196">
        <f t="shared" si="73"/>
        <v>1.5</v>
      </c>
      <c r="AB479" s="5">
        <f>E478+G478</f>
        <v>5</v>
      </c>
      <c r="AC479" s="5">
        <f t="shared" si="75"/>
        <v>2.5</v>
      </c>
      <c r="AD479" s="5">
        <f t="shared" si="72"/>
        <v>-2</v>
      </c>
    </row>
    <row r="480" spans="1:30" x14ac:dyDescent="0.25">
      <c r="A480" s="1">
        <v>476</v>
      </c>
      <c r="B480" s="1">
        <v>1983</v>
      </c>
      <c r="C480" s="66" t="s">
        <v>427</v>
      </c>
      <c r="D480" s="35">
        <v>4</v>
      </c>
      <c r="E480" s="35">
        <v>5</v>
      </c>
      <c r="F480" s="40">
        <v>0</v>
      </c>
      <c r="G480" s="35">
        <v>4</v>
      </c>
      <c r="W480" s="1">
        <v>2</v>
      </c>
      <c r="X480" s="17">
        <v>0</v>
      </c>
      <c r="Y480" s="17">
        <v>2</v>
      </c>
      <c r="Z480" s="17">
        <f>D480+F480</f>
        <v>4</v>
      </c>
      <c r="AA480" s="1">
        <f t="shared" si="73"/>
        <v>2</v>
      </c>
      <c r="AB480" s="17">
        <f>E480+G480</f>
        <v>9</v>
      </c>
      <c r="AC480" s="1">
        <f t="shared" si="75"/>
        <v>4.5</v>
      </c>
      <c r="AD480" s="1">
        <f t="shared" si="72"/>
        <v>-5</v>
      </c>
    </row>
    <row r="481" spans="1:30" x14ac:dyDescent="0.25">
      <c r="A481" s="1">
        <v>477</v>
      </c>
      <c r="B481" s="1">
        <v>1983</v>
      </c>
      <c r="C481" s="66" t="s">
        <v>58</v>
      </c>
      <c r="D481" s="35">
        <v>2</v>
      </c>
      <c r="E481" s="35">
        <v>3</v>
      </c>
      <c r="F481" s="255"/>
      <c r="H481" s="35">
        <v>0</v>
      </c>
      <c r="I481" s="35">
        <v>1</v>
      </c>
      <c r="W481" s="1">
        <v>2</v>
      </c>
      <c r="X481" s="17">
        <v>0</v>
      </c>
      <c r="Y481" s="17">
        <v>2</v>
      </c>
      <c r="Z481" s="17">
        <f>D481+H481</f>
        <v>2</v>
      </c>
      <c r="AA481" s="1">
        <f t="shared" si="73"/>
        <v>1</v>
      </c>
      <c r="AB481" s="17">
        <f>E481+I481</f>
        <v>4</v>
      </c>
      <c r="AC481" s="1">
        <f t="shared" si="75"/>
        <v>2</v>
      </c>
      <c r="AD481" s="1">
        <f t="shared" si="72"/>
        <v>-2</v>
      </c>
    </row>
    <row r="482" spans="1:30" x14ac:dyDescent="0.25">
      <c r="A482" s="1">
        <v>478</v>
      </c>
      <c r="B482" s="1">
        <v>1983</v>
      </c>
      <c r="C482" s="66" t="s">
        <v>106</v>
      </c>
      <c r="D482" s="35">
        <v>0</v>
      </c>
      <c r="E482" s="35">
        <v>11</v>
      </c>
      <c r="F482" s="40">
        <v>0</v>
      </c>
      <c r="G482" s="35">
        <v>3</v>
      </c>
      <c r="W482" s="1">
        <v>2</v>
      </c>
      <c r="X482" s="17">
        <v>0</v>
      </c>
      <c r="Y482" s="17">
        <v>2</v>
      </c>
      <c r="Z482" s="17">
        <f>D482+F482</f>
        <v>0</v>
      </c>
      <c r="AA482" s="1">
        <f t="shared" si="73"/>
        <v>0</v>
      </c>
      <c r="AB482" s="17">
        <f>E482+G482</f>
        <v>14</v>
      </c>
      <c r="AC482" s="1">
        <f t="shared" si="75"/>
        <v>7</v>
      </c>
      <c r="AD482" s="1">
        <f t="shared" si="72"/>
        <v>-14</v>
      </c>
    </row>
    <row r="483" spans="1:30" x14ac:dyDescent="0.25">
      <c r="A483" s="1">
        <v>479</v>
      </c>
      <c r="B483" s="1">
        <v>1982</v>
      </c>
      <c r="C483" s="54" t="s">
        <v>417</v>
      </c>
      <c r="D483" s="35">
        <v>1</v>
      </c>
      <c r="E483" s="35">
        <v>9</v>
      </c>
      <c r="F483" s="31"/>
      <c r="G483" s="31"/>
      <c r="H483" s="35">
        <v>6</v>
      </c>
      <c r="I483" s="35">
        <v>7</v>
      </c>
      <c r="V483"/>
      <c r="W483" s="1">
        <v>2</v>
      </c>
      <c r="X483" s="1">
        <v>0</v>
      </c>
      <c r="Y483" s="1">
        <v>2</v>
      </c>
      <c r="Z483" s="1">
        <f>D483+H483</f>
        <v>7</v>
      </c>
      <c r="AA483" s="1">
        <f t="shared" si="73"/>
        <v>3.5</v>
      </c>
      <c r="AB483" s="1">
        <f>E483+I483</f>
        <v>16</v>
      </c>
      <c r="AC483" s="1">
        <f t="shared" si="75"/>
        <v>8</v>
      </c>
      <c r="AD483" s="1">
        <f t="shared" si="72"/>
        <v>-9</v>
      </c>
    </row>
    <row r="484" spans="1:30" x14ac:dyDescent="0.25">
      <c r="A484" s="1">
        <v>480</v>
      </c>
      <c r="B484" s="1">
        <v>1982</v>
      </c>
      <c r="C484" s="54" t="s">
        <v>416</v>
      </c>
      <c r="D484" s="31"/>
      <c r="E484" s="31"/>
      <c r="F484" s="31"/>
      <c r="G484" s="31"/>
      <c r="J484" s="40">
        <v>0</v>
      </c>
      <c r="K484" s="35">
        <v>3</v>
      </c>
      <c r="L484" s="255"/>
      <c r="N484" s="35">
        <v>12</v>
      </c>
      <c r="O484" s="35">
        <v>13</v>
      </c>
      <c r="V484"/>
      <c r="W484" s="1">
        <v>2</v>
      </c>
      <c r="X484" s="1">
        <v>0</v>
      </c>
      <c r="Y484" s="1">
        <v>2</v>
      </c>
      <c r="Z484" s="1">
        <f>J484+N484</f>
        <v>12</v>
      </c>
      <c r="AA484" s="1">
        <f t="shared" si="73"/>
        <v>6</v>
      </c>
      <c r="AB484" s="1">
        <f>K484+O484</f>
        <v>16</v>
      </c>
      <c r="AC484" s="1">
        <f t="shared" si="75"/>
        <v>8</v>
      </c>
      <c r="AD484" s="1">
        <f t="shared" si="72"/>
        <v>-4</v>
      </c>
    </row>
    <row r="485" spans="1:30" x14ac:dyDescent="0.25">
      <c r="A485" s="1">
        <v>481</v>
      </c>
      <c r="B485" s="1">
        <v>1982</v>
      </c>
      <c r="C485" s="54" t="s">
        <v>408</v>
      </c>
      <c r="D485" s="31"/>
      <c r="E485" s="31"/>
      <c r="F485" s="35">
        <v>4</v>
      </c>
      <c r="G485" s="35">
        <v>5</v>
      </c>
      <c r="J485" s="40">
        <v>4</v>
      </c>
      <c r="K485" s="35">
        <v>6</v>
      </c>
      <c r="L485" s="255"/>
      <c r="V485"/>
      <c r="W485" s="1">
        <v>2</v>
      </c>
      <c r="X485" s="1">
        <v>0</v>
      </c>
      <c r="Y485" s="1">
        <v>2</v>
      </c>
      <c r="Z485" s="1">
        <f>F485+J485</f>
        <v>8</v>
      </c>
      <c r="AA485" s="1">
        <f t="shared" si="73"/>
        <v>4</v>
      </c>
      <c r="AB485" s="1">
        <f>G485+K485</f>
        <v>11</v>
      </c>
      <c r="AC485" s="1">
        <f t="shared" si="75"/>
        <v>5.5</v>
      </c>
      <c r="AD485" s="1">
        <f t="shared" si="72"/>
        <v>-3</v>
      </c>
    </row>
    <row r="486" spans="1:30" x14ac:dyDescent="0.25">
      <c r="A486" s="1">
        <v>482</v>
      </c>
      <c r="B486" s="1">
        <v>1982</v>
      </c>
      <c r="C486" s="54" t="s">
        <v>232</v>
      </c>
      <c r="D486" s="35">
        <v>0</v>
      </c>
      <c r="E486" s="35">
        <v>10</v>
      </c>
      <c r="F486" s="40">
        <v>1</v>
      </c>
      <c r="G486" s="35">
        <v>8</v>
      </c>
      <c r="V486"/>
      <c r="W486" s="1">
        <v>2</v>
      </c>
      <c r="X486" s="1">
        <v>0</v>
      </c>
      <c r="Y486" s="1">
        <v>2</v>
      </c>
      <c r="Z486" s="1">
        <f>D486+F486</f>
        <v>1</v>
      </c>
      <c r="AA486" s="1">
        <f t="shared" si="73"/>
        <v>0.5</v>
      </c>
      <c r="AB486" s="1">
        <f>E486+G486</f>
        <v>18</v>
      </c>
      <c r="AC486" s="1">
        <f t="shared" si="75"/>
        <v>9</v>
      </c>
      <c r="AD486" s="1">
        <f t="shared" si="72"/>
        <v>-17</v>
      </c>
    </row>
    <row r="487" spans="1:30" x14ac:dyDescent="0.25">
      <c r="A487" s="1">
        <v>483</v>
      </c>
      <c r="B487" s="1">
        <v>1982</v>
      </c>
      <c r="C487" s="66" t="s">
        <v>433</v>
      </c>
      <c r="F487" s="40">
        <v>3</v>
      </c>
      <c r="G487" s="35">
        <v>4</v>
      </c>
      <c r="H487" s="40">
        <v>1</v>
      </c>
      <c r="I487" s="35">
        <v>5</v>
      </c>
      <c r="V487"/>
      <c r="W487" s="1">
        <v>2</v>
      </c>
      <c r="X487" s="1">
        <v>0</v>
      </c>
      <c r="Y487" s="1">
        <v>2</v>
      </c>
      <c r="Z487" s="1">
        <f>F487+H487</f>
        <v>4</v>
      </c>
      <c r="AA487" s="1">
        <f t="shared" si="73"/>
        <v>2</v>
      </c>
      <c r="AB487" s="1">
        <f>G487+I487</f>
        <v>9</v>
      </c>
      <c r="AC487" s="1">
        <f t="shared" si="75"/>
        <v>4.5</v>
      </c>
      <c r="AD487" s="1">
        <f t="shared" si="72"/>
        <v>-5</v>
      </c>
    </row>
    <row r="488" spans="1:30" x14ac:dyDescent="0.25">
      <c r="A488" s="1">
        <v>484</v>
      </c>
      <c r="B488" s="1">
        <v>1982</v>
      </c>
      <c r="C488" s="54" t="s">
        <v>12</v>
      </c>
      <c r="D488" s="35">
        <v>0</v>
      </c>
      <c r="E488" s="35">
        <v>5</v>
      </c>
      <c r="F488" s="255"/>
      <c r="H488" s="40">
        <v>1</v>
      </c>
      <c r="I488" s="35">
        <v>5</v>
      </c>
      <c r="V488" s="53"/>
      <c r="W488" s="1">
        <v>2</v>
      </c>
      <c r="X488" s="1">
        <v>0</v>
      </c>
      <c r="Y488" s="1">
        <v>2</v>
      </c>
      <c r="Z488" s="1">
        <f>D488+H488</f>
        <v>1</v>
      </c>
      <c r="AA488" s="1">
        <f t="shared" si="73"/>
        <v>0.5</v>
      </c>
      <c r="AB488" s="1">
        <f>E488+I488</f>
        <v>10</v>
      </c>
      <c r="AC488" s="1">
        <f t="shared" si="75"/>
        <v>5</v>
      </c>
      <c r="AD488" s="1">
        <f t="shared" si="72"/>
        <v>-9</v>
      </c>
    </row>
    <row r="489" spans="1:30" x14ac:dyDescent="0.25">
      <c r="A489" s="1">
        <v>485</v>
      </c>
      <c r="B489" s="1">
        <v>1980</v>
      </c>
      <c r="C489" s="43" t="s">
        <v>413</v>
      </c>
      <c r="D489" s="35">
        <v>0</v>
      </c>
      <c r="E489" s="35">
        <v>4</v>
      </c>
      <c r="F489" s="44" t="s">
        <v>243</v>
      </c>
      <c r="G489" s="289"/>
      <c r="H489" s="40">
        <v>0</v>
      </c>
      <c r="I489" s="35">
        <v>8</v>
      </c>
      <c r="J489" s="146"/>
      <c r="K489" s="146"/>
      <c r="L489" s="53"/>
      <c r="N489" s="53"/>
      <c r="O489" s="53"/>
      <c r="P489" s="53"/>
      <c r="Q489" s="53"/>
      <c r="R489" s="53"/>
      <c r="S489" s="53"/>
      <c r="T489" s="53"/>
      <c r="W489" s="1">
        <v>2</v>
      </c>
      <c r="X489" s="1">
        <v>0</v>
      </c>
      <c r="Y489" s="1">
        <v>2</v>
      </c>
      <c r="Z489" s="1">
        <f>D489+H489</f>
        <v>0</v>
      </c>
      <c r="AA489" s="22">
        <f t="shared" si="73"/>
        <v>0</v>
      </c>
      <c r="AB489" s="1">
        <f>E489+I489</f>
        <v>12</v>
      </c>
      <c r="AC489" s="22">
        <f t="shared" si="75"/>
        <v>6</v>
      </c>
      <c r="AD489" s="1">
        <f t="shared" si="72"/>
        <v>-12</v>
      </c>
    </row>
    <row r="490" spans="1:30" x14ac:dyDescent="0.25">
      <c r="A490" s="1">
        <v>486</v>
      </c>
      <c r="B490" s="1">
        <v>1980</v>
      </c>
      <c r="C490" s="43" t="s">
        <v>406</v>
      </c>
      <c r="D490" s="35">
        <v>0</v>
      </c>
      <c r="E490" s="35">
        <v>3</v>
      </c>
      <c r="F490" s="40">
        <v>1</v>
      </c>
      <c r="G490" s="35">
        <v>2</v>
      </c>
      <c r="H490" s="201"/>
      <c r="I490" s="18"/>
      <c r="J490" s="146"/>
      <c r="K490" s="146"/>
      <c r="L490" s="53"/>
      <c r="M490" s="53"/>
      <c r="N490" s="53"/>
      <c r="O490" s="53"/>
      <c r="P490" s="53"/>
      <c r="Q490" s="53"/>
      <c r="R490" s="53"/>
      <c r="S490" s="53"/>
      <c r="T490" s="53"/>
      <c r="W490" s="1">
        <v>2</v>
      </c>
      <c r="X490" s="1">
        <v>0</v>
      </c>
      <c r="Y490" s="1">
        <v>2</v>
      </c>
      <c r="Z490" s="1">
        <f>D490+F490</f>
        <v>1</v>
      </c>
      <c r="AA490" s="22">
        <f t="shared" si="73"/>
        <v>0.5</v>
      </c>
      <c r="AB490" s="1">
        <f>E490+G490</f>
        <v>5</v>
      </c>
      <c r="AC490" s="22">
        <f t="shared" si="75"/>
        <v>2.5</v>
      </c>
      <c r="AD490" s="1">
        <f t="shared" si="72"/>
        <v>-4</v>
      </c>
    </row>
    <row r="491" spans="1:30" x14ac:dyDescent="0.25">
      <c r="A491" s="1">
        <v>487</v>
      </c>
      <c r="B491" s="1">
        <v>1980</v>
      </c>
      <c r="C491" s="43" t="s">
        <v>12</v>
      </c>
      <c r="D491" s="35">
        <v>1</v>
      </c>
      <c r="E491" s="35">
        <v>4</v>
      </c>
      <c r="F491" s="40">
        <v>0</v>
      </c>
      <c r="G491" s="35">
        <v>1</v>
      </c>
      <c r="H491" s="201"/>
      <c r="I491" s="18"/>
      <c r="J491" s="146"/>
      <c r="K491" s="146"/>
      <c r="L491" s="53"/>
      <c r="N491" s="53"/>
      <c r="O491" s="53"/>
      <c r="P491" s="53"/>
      <c r="Q491" s="53"/>
      <c r="R491" s="53"/>
      <c r="S491" s="53"/>
      <c r="T491" s="53"/>
      <c r="W491" s="1">
        <v>2</v>
      </c>
      <c r="X491" s="1">
        <v>0</v>
      </c>
      <c r="Y491" s="1">
        <v>2</v>
      </c>
      <c r="Z491" s="1">
        <f>D491+F491</f>
        <v>1</v>
      </c>
      <c r="AA491" s="22">
        <f t="shared" si="73"/>
        <v>0.5</v>
      </c>
      <c r="AB491" s="1">
        <f>E491+G491</f>
        <v>5</v>
      </c>
      <c r="AC491" s="22">
        <f t="shared" si="75"/>
        <v>2.5</v>
      </c>
      <c r="AD491" s="1">
        <f t="shared" si="72"/>
        <v>-4</v>
      </c>
    </row>
    <row r="492" spans="1:30" x14ac:dyDescent="0.25">
      <c r="A492" s="1">
        <v>488</v>
      </c>
      <c r="B492" s="1">
        <v>1980</v>
      </c>
      <c r="C492" s="43" t="s">
        <v>407</v>
      </c>
      <c r="D492" s="35">
        <v>0</v>
      </c>
      <c r="E492" s="35">
        <v>9</v>
      </c>
      <c r="F492" s="40">
        <v>0</v>
      </c>
      <c r="G492" s="35">
        <v>9</v>
      </c>
      <c r="H492" s="201"/>
      <c r="I492" s="18"/>
      <c r="J492" s="146"/>
      <c r="K492" s="146"/>
      <c r="L492" s="53"/>
      <c r="N492" s="53"/>
      <c r="O492" s="53"/>
      <c r="P492" s="53"/>
      <c r="Q492" s="53"/>
      <c r="R492" s="53"/>
      <c r="S492" s="53"/>
      <c r="T492" s="53"/>
      <c r="W492" s="1">
        <v>2</v>
      </c>
      <c r="X492" s="1">
        <v>0</v>
      </c>
      <c r="Y492" s="1">
        <v>2</v>
      </c>
      <c r="Z492" s="1">
        <f>D492+F492</f>
        <v>0</v>
      </c>
      <c r="AA492" s="22">
        <f t="shared" si="73"/>
        <v>0</v>
      </c>
      <c r="AB492" s="1">
        <f>E492+G492</f>
        <v>18</v>
      </c>
      <c r="AC492" s="22">
        <f t="shared" si="75"/>
        <v>9</v>
      </c>
      <c r="AD492" s="1">
        <f t="shared" si="72"/>
        <v>-18</v>
      </c>
    </row>
    <row r="493" spans="1:30" x14ac:dyDescent="0.25">
      <c r="A493" s="1">
        <v>489</v>
      </c>
      <c r="B493" s="1">
        <v>2026</v>
      </c>
      <c r="C493" s="297" t="s">
        <v>45</v>
      </c>
      <c r="D493" s="32" t="s">
        <v>243</v>
      </c>
      <c r="E493" s="36"/>
      <c r="F493" s="35">
        <v>2</v>
      </c>
      <c r="G493" s="35">
        <v>4</v>
      </c>
      <c r="H493" s="40">
        <v>1</v>
      </c>
      <c r="I493" s="35">
        <v>7</v>
      </c>
      <c r="J493" s="5"/>
      <c r="K493" s="5"/>
      <c r="L493" s="5"/>
      <c r="M493" s="5"/>
      <c r="N493" s="5"/>
      <c r="O493" s="5"/>
      <c r="P493" s="5"/>
      <c r="Q493" s="5"/>
      <c r="R493" s="34"/>
      <c r="S493" s="34"/>
      <c r="T493" s="34"/>
      <c r="U493" s="34"/>
      <c r="V493" s="34"/>
      <c r="W493" s="1">
        <v>2</v>
      </c>
      <c r="X493" s="5">
        <v>0</v>
      </c>
      <c r="Y493" s="5">
        <v>2</v>
      </c>
      <c r="Z493" s="5">
        <f>F493+H493</f>
        <v>3</v>
      </c>
      <c r="AA493" s="196">
        <f>Z493/2</f>
        <v>1.5</v>
      </c>
      <c r="AB493" s="5">
        <f>G493+I493</f>
        <v>11</v>
      </c>
      <c r="AC493" s="196">
        <f>AB493/2</f>
        <v>5.5</v>
      </c>
      <c r="AD493" s="5">
        <f t="shared" si="72"/>
        <v>-8</v>
      </c>
    </row>
    <row r="494" spans="1:30" x14ac:dyDescent="0.25">
      <c r="A494" s="1">
        <v>490</v>
      </c>
      <c r="B494" s="1">
        <v>2026</v>
      </c>
      <c r="C494" s="297" t="s">
        <v>85</v>
      </c>
      <c r="D494" s="298">
        <v>4</v>
      </c>
      <c r="E494" s="298">
        <v>10</v>
      </c>
      <c r="F494" s="296">
        <v>1</v>
      </c>
      <c r="G494" s="298">
        <v>4</v>
      </c>
      <c r="H494" s="5"/>
      <c r="I494" s="5"/>
      <c r="J494" s="34"/>
      <c r="K494" s="34"/>
      <c r="L494" s="34"/>
      <c r="M494" s="34"/>
      <c r="N494" s="34"/>
      <c r="O494" s="34"/>
      <c r="P494" s="34"/>
      <c r="Q494" s="34"/>
      <c r="R494" s="34"/>
      <c r="S494" s="34"/>
      <c r="T494" s="34"/>
      <c r="U494" s="34"/>
      <c r="V494" s="34"/>
      <c r="W494" s="1">
        <v>2</v>
      </c>
      <c r="X494" s="5">
        <v>0</v>
      </c>
      <c r="Y494" s="5">
        <v>2</v>
      </c>
      <c r="Z494" s="5">
        <f>D494+F494</f>
        <v>5</v>
      </c>
      <c r="AA494" s="196">
        <f>Z494/2</f>
        <v>2.5</v>
      </c>
      <c r="AB494" s="5">
        <f>E494+G494</f>
        <v>14</v>
      </c>
      <c r="AC494" s="196">
        <f>AB494/2</f>
        <v>7</v>
      </c>
      <c r="AD494" s="5">
        <f t="shared" si="72"/>
        <v>-9</v>
      </c>
    </row>
    <row r="495" spans="1:30" x14ac:dyDescent="0.25">
      <c r="A495" s="1">
        <v>491</v>
      </c>
      <c r="B495" s="1">
        <v>2026</v>
      </c>
      <c r="C495" s="297" t="s">
        <v>13</v>
      </c>
      <c r="D495" s="35">
        <v>3</v>
      </c>
      <c r="E495" s="35">
        <v>4</v>
      </c>
      <c r="F495" s="40">
        <v>6</v>
      </c>
      <c r="G495" s="35">
        <v>8</v>
      </c>
      <c r="H495" s="5"/>
      <c r="I495" s="5"/>
      <c r="J495" s="5"/>
      <c r="K495" s="5"/>
      <c r="L495" s="5"/>
      <c r="M495" s="5"/>
      <c r="N495" s="5"/>
      <c r="O495" s="5"/>
      <c r="P495" s="5"/>
      <c r="Q495" s="5"/>
      <c r="R495" s="5"/>
      <c r="S495" s="34"/>
      <c r="T495" s="34"/>
      <c r="U495" s="34"/>
      <c r="V495" s="34"/>
      <c r="W495" s="1">
        <v>2</v>
      </c>
      <c r="X495" s="5">
        <v>0</v>
      </c>
      <c r="Y495" s="5">
        <v>2</v>
      </c>
      <c r="Z495" s="5">
        <f>D495+F495</f>
        <v>9</v>
      </c>
      <c r="AA495" s="196">
        <f>Z495/2</f>
        <v>4.5</v>
      </c>
      <c r="AB495" s="5">
        <f>E495+G495</f>
        <v>12</v>
      </c>
      <c r="AC495" s="196">
        <f>AB495/2</f>
        <v>6</v>
      </c>
      <c r="AD495" s="5">
        <f t="shared" si="72"/>
        <v>-3</v>
      </c>
    </row>
    <row r="496" spans="1:30" x14ac:dyDescent="0.25">
      <c r="A496" s="1">
        <v>492</v>
      </c>
      <c r="B496" s="1">
        <v>2026</v>
      </c>
      <c r="C496" s="297" t="s">
        <v>23</v>
      </c>
      <c r="D496" s="35">
        <v>5</v>
      </c>
      <c r="E496" s="35">
        <v>7</v>
      </c>
      <c r="F496" s="40">
        <v>0</v>
      </c>
      <c r="G496" s="35">
        <v>3</v>
      </c>
      <c r="H496" s="5"/>
      <c r="I496" s="5"/>
      <c r="J496" s="5"/>
      <c r="K496" s="5"/>
      <c r="L496" s="5"/>
      <c r="M496" s="5"/>
      <c r="N496" s="5"/>
      <c r="O496" s="5"/>
      <c r="P496" s="5"/>
      <c r="Q496" s="5"/>
      <c r="R496" s="5"/>
      <c r="S496" s="5"/>
      <c r="T496" s="34"/>
      <c r="U496" s="34"/>
      <c r="V496" s="34"/>
      <c r="W496" s="1">
        <v>2</v>
      </c>
      <c r="X496" s="5">
        <v>0</v>
      </c>
      <c r="Y496" s="5">
        <v>2</v>
      </c>
      <c r="Z496" s="5">
        <f>D496+F496</f>
        <v>5</v>
      </c>
      <c r="AA496" s="196">
        <f>Z496/2</f>
        <v>2.5</v>
      </c>
      <c r="AB496" s="5">
        <f>E496+G496</f>
        <v>10</v>
      </c>
      <c r="AC496" s="196">
        <f>AB496/2</f>
        <v>5</v>
      </c>
      <c r="AD496" s="5">
        <f t="shared" si="72"/>
        <v>-5</v>
      </c>
    </row>
    <row r="497" spans="1:30" x14ac:dyDescent="0.25">
      <c r="A497" s="1">
        <v>493</v>
      </c>
      <c r="B497" s="1">
        <v>2026</v>
      </c>
      <c r="C497" s="297" t="s">
        <v>25</v>
      </c>
      <c r="D497" s="35">
        <v>6</v>
      </c>
      <c r="E497" s="35">
        <v>11</v>
      </c>
      <c r="F497" s="40">
        <v>1</v>
      </c>
      <c r="G497" s="35">
        <v>7</v>
      </c>
      <c r="H497" s="5"/>
      <c r="I497" s="5"/>
      <c r="J497" s="5"/>
      <c r="K497" s="5"/>
      <c r="L497" s="5"/>
      <c r="M497" s="5"/>
      <c r="N497" s="5"/>
      <c r="O497" s="5"/>
      <c r="P497" s="5"/>
      <c r="Q497" s="5"/>
      <c r="R497" s="5"/>
      <c r="S497" s="5"/>
      <c r="T497" s="34"/>
      <c r="U497" s="34"/>
      <c r="V497" s="34"/>
      <c r="W497" s="1">
        <v>2</v>
      </c>
      <c r="X497" s="5">
        <v>0</v>
      </c>
      <c r="Y497" s="5">
        <v>2</v>
      </c>
      <c r="Z497" s="5">
        <f>D497+F497</f>
        <v>7</v>
      </c>
      <c r="AA497" s="196">
        <f>Z497/2</f>
        <v>3.5</v>
      </c>
      <c r="AB497" s="5">
        <f>E497+G497</f>
        <v>18</v>
      </c>
      <c r="AC497" s="196">
        <f>AB497/2</f>
        <v>9</v>
      </c>
      <c r="AD497" s="5">
        <f t="shared" si="72"/>
        <v>-11</v>
      </c>
    </row>
  </sheetData>
  <sortState xmlns:xlrd2="http://schemas.microsoft.com/office/spreadsheetml/2017/richdata2" ref="A5:AD497">
    <sortCondition ref="A5:A497"/>
  </sortState>
  <phoneticPr fontId="2" type="noConversion"/>
  <pageMargins left="0.7" right="0.7" top="0.75" bottom="0.75" header="0.3" footer="0.3"/>
  <pageSetup orientation="portrait" horizontalDpi="0" verticalDpi="0" r:id="rId1"/>
  <ignoredErrors>
    <ignoredError sqref="Z6:AC498" formula="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63C99-5768-4EBF-B229-96460D8281E5}">
  <dimension ref="A1:V356"/>
  <sheetViews>
    <sheetView showGridLines="0" workbookViewId="0"/>
  </sheetViews>
  <sheetFormatPr defaultRowHeight="15" x14ac:dyDescent="0.25"/>
  <cols>
    <col min="1" max="1" width="4.42578125" style="1" customWidth="1"/>
    <col min="2" max="3" width="6.7109375" style="1" customWidth="1"/>
    <col min="4" max="4" width="4.85546875" style="1" customWidth="1"/>
    <col min="5" max="5" width="4.5703125" style="1" customWidth="1"/>
    <col min="6" max="6" width="4" style="1" bestFit="1" customWidth="1"/>
    <col min="7" max="7" width="6.5703125" style="1" customWidth="1"/>
    <col min="8" max="8" width="4.42578125" style="1" customWidth="1"/>
    <col min="9" max="9" width="6.7109375" style="1" customWidth="1"/>
    <col min="10" max="10" width="7.85546875" style="1" customWidth="1"/>
    <col min="11" max="11" width="8" style="1" customWidth="1"/>
    <col min="12" max="12" width="5.85546875" style="1" customWidth="1"/>
    <col min="13" max="13" width="7.28515625" style="1" customWidth="1"/>
    <col min="14" max="14" width="5.28515625" style="1" customWidth="1"/>
    <col min="15" max="15" width="4.7109375" style="1" bestFit="1" customWidth="1"/>
    <col min="16" max="17" width="7.140625" style="1" customWidth="1"/>
    <col min="18" max="18" width="4.28515625" style="1" customWidth="1"/>
    <col min="19" max="19" width="6.85546875" style="1" customWidth="1"/>
    <col min="20" max="20" width="8.7109375" style="1" customWidth="1"/>
    <col min="21" max="21" width="5" style="1" bestFit="1" customWidth="1"/>
    <col min="22" max="22" width="4.7109375" style="1" bestFit="1" customWidth="1"/>
    <col min="23" max="23" width="5.7109375" style="1" customWidth="1"/>
    <col min="24" max="24" width="7.140625" style="1" bestFit="1" customWidth="1"/>
    <col min="25" max="25" width="6.5703125" style="1" customWidth="1"/>
    <col min="26" max="26" width="23.5703125" style="1" customWidth="1"/>
    <col min="27" max="27" width="3.140625" style="1" bestFit="1" customWidth="1"/>
    <col min="28" max="28" width="7" style="1" bestFit="1" customWidth="1"/>
    <col min="29" max="29" width="5.140625" style="1" bestFit="1" customWidth="1"/>
    <col min="30" max="30" width="4.7109375" style="1" bestFit="1" customWidth="1"/>
    <col min="31" max="31" width="3.140625" style="1" bestFit="1" customWidth="1"/>
    <col min="32" max="32" width="6.85546875" style="1" bestFit="1" customWidth="1"/>
    <col min="33" max="33" width="3.42578125" style="1" bestFit="1" customWidth="1"/>
    <col min="34" max="34" width="7.140625" style="1" bestFit="1" customWidth="1"/>
    <col min="35" max="35" width="8.140625" style="1" bestFit="1" customWidth="1"/>
    <col min="36" max="16384" width="9.140625" style="1"/>
  </cols>
  <sheetData>
    <row r="1" spans="1:20" ht="18.75" x14ac:dyDescent="0.3">
      <c r="A1" s="1" t="s">
        <v>231</v>
      </c>
      <c r="K1" s="10" t="s">
        <v>488</v>
      </c>
    </row>
    <row r="2" spans="1:20" ht="15.75" x14ac:dyDescent="0.25">
      <c r="K2" s="168" t="s">
        <v>541</v>
      </c>
      <c r="M2" s="3"/>
    </row>
    <row r="3" spans="1:20" ht="15.75" x14ac:dyDescent="0.25">
      <c r="I3" s="247"/>
      <c r="J3" s="250"/>
      <c r="K3" s="249" t="s">
        <v>461</v>
      </c>
      <c r="L3" s="250"/>
      <c r="M3" s="248"/>
    </row>
    <row r="4" spans="1:20" ht="15.75" thickBot="1" x14ac:dyDescent="0.3"/>
    <row r="5" spans="1:20" ht="18.75" x14ac:dyDescent="0.3">
      <c r="B5" s="219"/>
      <c r="C5" s="220"/>
      <c r="D5" s="220"/>
      <c r="E5" s="220"/>
      <c r="F5" s="221" t="s">
        <v>481</v>
      </c>
      <c r="G5" s="220"/>
      <c r="H5" s="220"/>
      <c r="I5" s="220"/>
      <c r="J5" s="222"/>
      <c r="L5" s="219"/>
      <c r="M5" s="220"/>
      <c r="N5" s="220"/>
      <c r="O5" s="220"/>
      <c r="P5" s="221" t="s">
        <v>24</v>
      </c>
      <c r="Q5" s="220"/>
      <c r="R5" s="220"/>
      <c r="S5" s="220"/>
      <c r="T5" s="222"/>
    </row>
    <row r="6" spans="1:20" x14ac:dyDescent="0.25">
      <c r="B6" s="223" t="s">
        <v>297</v>
      </c>
      <c r="C6" s="246" t="s">
        <v>244</v>
      </c>
      <c r="D6" s="242" t="s">
        <v>115</v>
      </c>
      <c r="E6" s="242" t="s">
        <v>112</v>
      </c>
      <c r="F6" s="242" t="s">
        <v>113</v>
      </c>
      <c r="G6" s="242" t="s">
        <v>117</v>
      </c>
      <c r="H6" s="242" t="s">
        <v>114</v>
      </c>
      <c r="I6" s="242" t="s">
        <v>116</v>
      </c>
      <c r="J6" s="244" t="s">
        <v>118</v>
      </c>
      <c r="L6" s="223" t="s">
        <v>297</v>
      </c>
      <c r="M6" s="224" t="s">
        <v>244</v>
      </c>
      <c r="N6" s="242" t="s">
        <v>115</v>
      </c>
      <c r="O6" s="242" t="s">
        <v>112</v>
      </c>
      <c r="P6" s="242" t="s">
        <v>113</v>
      </c>
      <c r="Q6" s="243" t="s">
        <v>117</v>
      </c>
      <c r="R6" s="242" t="s">
        <v>114</v>
      </c>
      <c r="S6" s="243" t="s">
        <v>116</v>
      </c>
      <c r="T6" s="244" t="s">
        <v>118</v>
      </c>
    </row>
    <row r="7" spans="1:20" x14ac:dyDescent="0.25">
      <c r="B7" s="226">
        <v>2026</v>
      </c>
      <c r="C7" s="227">
        <v>2</v>
      </c>
      <c r="D7" s="230">
        <v>0</v>
      </c>
      <c r="E7" s="230">
        <v>2</v>
      </c>
      <c r="F7" s="230">
        <v>3</v>
      </c>
      <c r="G7" s="230">
        <v>1.5</v>
      </c>
      <c r="H7" s="230">
        <v>11</v>
      </c>
      <c r="I7" s="230">
        <v>5.5</v>
      </c>
      <c r="J7" s="232">
        <v>-8</v>
      </c>
      <c r="L7" s="226">
        <v>2026</v>
      </c>
      <c r="M7" s="227">
        <v>3</v>
      </c>
      <c r="N7" s="230">
        <v>1</v>
      </c>
      <c r="O7" s="230">
        <v>2</v>
      </c>
      <c r="P7" s="230">
        <v>18</v>
      </c>
      <c r="Q7" s="231">
        <v>6</v>
      </c>
      <c r="R7" s="230">
        <v>14</v>
      </c>
      <c r="S7" s="231">
        <v>4.666666666666667</v>
      </c>
      <c r="T7" s="232">
        <v>4</v>
      </c>
    </row>
    <row r="8" spans="1:20" x14ac:dyDescent="0.25">
      <c r="B8" s="226">
        <v>2025</v>
      </c>
      <c r="C8" s="227">
        <v>4</v>
      </c>
      <c r="D8" s="230">
        <v>2</v>
      </c>
      <c r="E8" s="230">
        <v>2</v>
      </c>
      <c r="F8" s="230">
        <v>24</v>
      </c>
      <c r="G8" s="230">
        <v>6</v>
      </c>
      <c r="H8" s="230">
        <v>24</v>
      </c>
      <c r="I8" s="230">
        <v>6</v>
      </c>
      <c r="J8" s="232">
        <v>0</v>
      </c>
      <c r="L8" s="226">
        <v>2025</v>
      </c>
      <c r="M8" s="227">
        <v>4</v>
      </c>
      <c r="N8" s="230">
        <v>2</v>
      </c>
      <c r="O8" s="230">
        <v>2</v>
      </c>
      <c r="P8" s="230">
        <v>22</v>
      </c>
      <c r="Q8" s="231">
        <v>5.5</v>
      </c>
      <c r="R8" s="230">
        <v>29</v>
      </c>
      <c r="S8" s="231">
        <v>7.25</v>
      </c>
      <c r="T8" s="232">
        <v>-7</v>
      </c>
    </row>
    <row r="9" spans="1:20" x14ac:dyDescent="0.25">
      <c r="B9" s="226">
        <v>2024</v>
      </c>
      <c r="C9" s="227">
        <v>3</v>
      </c>
      <c r="D9" s="227">
        <v>1</v>
      </c>
      <c r="E9" s="227">
        <v>2</v>
      </c>
      <c r="F9" s="227">
        <v>6</v>
      </c>
      <c r="G9" s="227">
        <v>2</v>
      </c>
      <c r="H9" s="227">
        <v>19</v>
      </c>
      <c r="I9" s="229">
        <v>6.333333333333333</v>
      </c>
      <c r="J9" s="228">
        <v>-13</v>
      </c>
      <c r="L9" s="226">
        <v>2024</v>
      </c>
      <c r="M9" s="227">
        <v>7</v>
      </c>
      <c r="N9" s="227">
        <v>6</v>
      </c>
      <c r="O9" s="227">
        <v>1</v>
      </c>
      <c r="P9" s="227">
        <v>55</v>
      </c>
      <c r="Q9" s="229">
        <v>7.8571428571428568</v>
      </c>
      <c r="R9" s="227">
        <v>34</v>
      </c>
      <c r="S9" s="229">
        <v>4.8571428571428568</v>
      </c>
      <c r="T9" s="228">
        <v>21</v>
      </c>
    </row>
    <row r="10" spans="1:20" x14ac:dyDescent="0.25">
      <c r="B10" s="226">
        <v>2023</v>
      </c>
      <c r="C10" s="227">
        <v>3</v>
      </c>
      <c r="D10" s="227">
        <v>1</v>
      </c>
      <c r="E10" s="227">
        <v>2</v>
      </c>
      <c r="F10" s="227">
        <v>8</v>
      </c>
      <c r="G10" s="229">
        <v>2.6666666666666665</v>
      </c>
      <c r="H10" s="227">
        <v>25</v>
      </c>
      <c r="I10" s="229">
        <v>8.3333333333333339</v>
      </c>
      <c r="J10" s="228">
        <v>-17</v>
      </c>
      <c r="L10" s="226">
        <v>2023</v>
      </c>
      <c r="M10" s="227">
        <v>6</v>
      </c>
      <c r="N10" s="227">
        <v>4</v>
      </c>
      <c r="O10" s="227">
        <v>2</v>
      </c>
      <c r="P10" s="227">
        <v>37</v>
      </c>
      <c r="Q10" s="229">
        <v>6.166666666666667</v>
      </c>
      <c r="R10" s="227">
        <v>30</v>
      </c>
      <c r="S10" s="227">
        <v>5</v>
      </c>
      <c r="T10" s="228">
        <v>7</v>
      </c>
    </row>
    <row r="11" spans="1:20" x14ac:dyDescent="0.25">
      <c r="B11" s="226">
        <v>2022</v>
      </c>
      <c r="C11" s="227">
        <v>5</v>
      </c>
      <c r="D11" s="227">
        <v>3</v>
      </c>
      <c r="E11" s="227">
        <v>2</v>
      </c>
      <c r="F11" s="227">
        <v>28</v>
      </c>
      <c r="G11" s="227">
        <v>5.6</v>
      </c>
      <c r="H11" s="227">
        <v>24</v>
      </c>
      <c r="I11" s="227">
        <v>4.8</v>
      </c>
      <c r="J11" s="228">
        <v>4</v>
      </c>
      <c r="L11" s="226">
        <v>2022</v>
      </c>
      <c r="M11" s="227">
        <v>5</v>
      </c>
      <c r="N11" s="227">
        <v>3</v>
      </c>
      <c r="O11" s="227">
        <v>2</v>
      </c>
      <c r="P11" s="227">
        <v>37</v>
      </c>
      <c r="Q11" s="227">
        <v>7.4</v>
      </c>
      <c r="R11" s="227">
        <v>20</v>
      </c>
      <c r="S11" s="227">
        <v>4</v>
      </c>
      <c r="T11" s="228">
        <v>17</v>
      </c>
    </row>
    <row r="12" spans="1:20" x14ac:dyDescent="0.25">
      <c r="B12" s="226">
        <v>2019</v>
      </c>
      <c r="C12" s="227">
        <v>4</v>
      </c>
      <c r="D12" s="227">
        <v>2</v>
      </c>
      <c r="E12" s="227">
        <v>2</v>
      </c>
      <c r="F12" s="227">
        <v>21</v>
      </c>
      <c r="G12" s="229">
        <v>5.25</v>
      </c>
      <c r="H12" s="227">
        <v>13</v>
      </c>
      <c r="I12" s="229">
        <v>3.25</v>
      </c>
      <c r="J12" s="228">
        <v>8</v>
      </c>
      <c r="L12" s="226">
        <v>2019</v>
      </c>
      <c r="M12" s="227">
        <v>4</v>
      </c>
      <c r="N12" s="227">
        <v>2</v>
      </c>
      <c r="O12" s="227">
        <v>2</v>
      </c>
      <c r="P12" s="227">
        <v>14</v>
      </c>
      <c r="Q12" s="227">
        <v>3.5</v>
      </c>
      <c r="R12" s="227">
        <v>23</v>
      </c>
      <c r="S12" s="229">
        <v>5.75</v>
      </c>
      <c r="T12" s="228">
        <v>-9</v>
      </c>
    </row>
    <row r="13" spans="1:20" x14ac:dyDescent="0.25">
      <c r="B13" s="226">
        <v>2018</v>
      </c>
      <c r="C13" s="227">
        <v>2</v>
      </c>
      <c r="D13" s="227">
        <v>0</v>
      </c>
      <c r="E13" s="227">
        <v>2</v>
      </c>
      <c r="F13" s="227">
        <v>6</v>
      </c>
      <c r="G13" s="227">
        <v>3</v>
      </c>
      <c r="H13" s="227">
        <v>14</v>
      </c>
      <c r="I13" s="227">
        <v>7</v>
      </c>
      <c r="J13" s="228">
        <v>-8</v>
      </c>
      <c r="L13" s="226">
        <v>2018</v>
      </c>
      <c r="M13" s="227">
        <v>5</v>
      </c>
      <c r="N13" s="227">
        <v>3</v>
      </c>
      <c r="O13" s="224">
        <v>2</v>
      </c>
      <c r="P13" s="227">
        <v>22</v>
      </c>
      <c r="Q13" s="227">
        <v>4.4000000000000004</v>
      </c>
      <c r="R13" s="227">
        <v>15</v>
      </c>
      <c r="S13" s="227">
        <v>3</v>
      </c>
      <c r="T13" s="228">
        <v>7</v>
      </c>
    </row>
    <row r="14" spans="1:20" x14ac:dyDescent="0.25">
      <c r="B14" s="226">
        <v>2017</v>
      </c>
      <c r="C14" s="227">
        <v>4</v>
      </c>
      <c r="D14" s="227">
        <v>2</v>
      </c>
      <c r="E14" s="227">
        <v>2</v>
      </c>
      <c r="F14" s="227">
        <v>16</v>
      </c>
      <c r="G14" s="227">
        <v>4</v>
      </c>
      <c r="H14" s="227">
        <v>8</v>
      </c>
      <c r="I14" s="227">
        <v>2</v>
      </c>
      <c r="J14" s="228">
        <v>8</v>
      </c>
      <c r="L14" s="226">
        <v>2017</v>
      </c>
      <c r="M14" s="227">
        <v>3</v>
      </c>
      <c r="N14" s="227">
        <v>1</v>
      </c>
      <c r="O14" s="227">
        <v>2</v>
      </c>
      <c r="P14" s="227">
        <v>12</v>
      </c>
      <c r="Q14" s="227">
        <v>4</v>
      </c>
      <c r="R14" s="227">
        <v>25</v>
      </c>
      <c r="S14" s="229">
        <v>8.3333333333333339</v>
      </c>
      <c r="T14" s="228">
        <v>-13</v>
      </c>
    </row>
    <row r="15" spans="1:20" x14ac:dyDescent="0.25">
      <c r="B15" s="226">
        <v>2016</v>
      </c>
      <c r="C15" s="227">
        <v>4</v>
      </c>
      <c r="D15" s="227">
        <v>2</v>
      </c>
      <c r="E15" s="227">
        <v>2</v>
      </c>
      <c r="F15" s="227">
        <v>16</v>
      </c>
      <c r="G15" s="227">
        <v>4</v>
      </c>
      <c r="H15" s="227">
        <v>20</v>
      </c>
      <c r="I15" s="227">
        <v>5</v>
      </c>
      <c r="J15" s="228">
        <v>-4</v>
      </c>
      <c r="L15" s="226">
        <v>2016</v>
      </c>
      <c r="M15" s="227">
        <v>2</v>
      </c>
      <c r="N15" s="227">
        <v>0</v>
      </c>
      <c r="O15" s="227">
        <v>2</v>
      </c>
      <c r="P15" s="227">
        <v>3</v>
      </c>
      <c r="Q15" s="227">
        <v>1.5</v>
      </c>
      <c r="R15" s="227">
        <v>5</v>
      </c>
      <c r="S15" s="227">
        <v>2.5</v>
      </c>
      <c r="T15" s="228">
        <v>-2</v>
      </c>
    </row>
    <row r="16" spans="1:20" x14ac:dyDescent="0.25">
      <c r="B16" s="226">
        <v>2015</v>
      </c>
      <c r="C16" s="227">
        <v>4</v>
      </c>
      <c r="D16" s="227">
        <v>2</v>
      </c>
      <c r="E16" s="227">
        <v>2</v>
      </c>
      <c r="F16" s="227">
        <v>17</v>
      </c>
      <c r="G16" s="229">
        <v>4.25</v>
      </c>
      <c r="H16" s="227">
        <v>17</v>
      </c>
      <c r="I16" s="229">
        <v>4.25</v>
      </c>
      <c r="J16" s="228">
        <v>0</v>
      </c>
      <c r="L16" s="226">
        <v>2015</v>
      </c>
      <c r="M16" s="227">
        <v>4</v>
      </c>
      <c r="N16" s="227">
        <v>2</v>
      </c>
      <c r="O16" s="227">
        <v>2</v>
      </c>
      <c r="P16" s="227">
        <v>22</v>
      </c>
      <c r="Q16" s="227">
        <v>5.5</v>
      </c>
      <c r="R16" s="227">
        <v>15</v>
      </c>
      <c r="S16" s="229">
        <v>3.75</v>
      </c>
      <c r="T16" s="228">
        <v>7</v>
      </c>
    </row>
    <row r="17" spans="2:20" x14ac:dyDescent="0.25">
      <c r="B17" s="226">
        <v>2014</v>
      </c>
      <c r="C17" s="227">
        <v>6</v>
      </c>
      <c r="D17" s="227">
        <v>4</v>
      </c>
      <c r="E17" s="227">
        <v>2</v>
      </c>
      <c r="F17" s="227">
        <v>41</v>
      </c>
      <c r="G17" s="229">
        <v>6.833333333333333</v>
      </c>
      <c r="H17" s="227">
        <v>27</v>
      </c>
      <c r="I17" s="227">
        <v>4.5</v>
      </c>
      <c r="J17" s="228">
        <v>14</v>
      </c>
      <c r="L17" s="226">
        <v>2014</v>
      </c>
      <c r="M17" s="227">
        <v>5</v>
      </c>
      <c r="N17" s="227">
        <v>3</v>
      </c>
      <c r="O17" s="227">
        <v>2</v>
      </c>
      <c r="P17" s="227">
        <v>26</v>
      </c>
      <c r="Q17" s="227">
        <v>5.2</v>
      </c>
      <c r="R17" s="227">
        <v>15</v>
      </c>
      <c r="S17" s="227">
        <v>3</v>
      </c>
      <c r="T17" s="228">
        <v>11</v>
      </c>
    </row>
    <row r="18" spans="2:20" x14ac:dyDescent="0.25">
      <c r="B18" s="226">
        <v>2005</v>
      </c>
      <c r="C18" s="227">
        <v>5</v>
      </c>
      <c r="D18" s="227">
        <v>3</v>
      </c>
      <c r="E18" s="227">
        <v>2</v>
      </c>
      <c r="F18" s="227">
        <v>17</v>
      </c>
      <c r="G18" s="227">
        <v>3.4</v>
      </c>
      <c r="H18" s="227">
        <v>12</v>
      </c>
      <c r="I18" s="227">
        <v>2.4</v>
      </c>
      <c r="J18" s="228">
        <v>5</v>
      </c>
      <c r="L18" s="226">
        <v>2013</v>
      </c>
      <c r="M18" s="227">
        <v>6</v>
      </c>
      <c r="N18" s="227">
        <v>4</v>
      </c>
      <c r="O18" s="227">
        <v>2</v>
      </c>
      <c r="P18" s="227">
        <v>32</v>
      </c>
      <c r="Q18" s="229">
        <v>5.333333333333333</v>
      </c>
      <c r="R18" s="227">
        <v>17</v>
      </c>
      <c r="S18" s="229">
        <v>2.8333333333333335</v>
      </c>
      <c r="T18" s="228">
        <v>15</v>
      </c>
    </row>
    <row r="19" spans="2:20" x14ac:dyDescent="0.25">
      <c r="B19" s="226">
        <v>2004</v>
      </c>
      <c r="C19" s="227">
        <v>3</v>
      </c>
      <c r="D19" s="227">
        <v>1</v>
      </c>
      <c r="E19" s="227">
        <v>2</v>
      </c>
      <c r="F19" s="227">
        <v>5</v>
      </c>
      <c r="G19" s="229">
        <v>1.6666666666666667</v>
      </c>
      <c r="H19" s="227">
        <v>10</v>
      </c>
      <c r="I19" s="229">
        <v>3.3333333333333335</v>
      </c>
      <c r="J19" s="228">
        <v>-5</v>
      </c>
      <c r="L19" s="226">
        <v>2012</v>
      </c>
      <c r="M19" s="227">
        <v>2</v>
      </c>
      <c r="N19" s="227">
        <v>0</v>
      </c>
      <c r="O19" s="227">
        <v>2</v>
      </c>
      <c r="P19" s="227">
        <v>6</v>
      </c>
      <c r="Q19" s="227">
        <v>3</v>
      </c>
      <c r="R19" s="227">
        <v>17</v>
      </c>
      <c r="S19" s="227">
        <v>8.5</v>
      </c>
      <c r="T19" s="228">
        <v>-11</v>
      </c>
    </row>
    <row r="20" spans="2:20" ht="15.75" thickBot="1" x14ac:dyDescent="0.3">
      <c r="B20" s="233" t="s">
        <v>446</v>
      </c>
      <c r="C20" s="234">
        <f>SUM(C7:C19)</f>
        <v>49</v>
      </c>
      <c r="D20" s="234">
        <f>SUM(D7:D19)</f>
        <v>23</v>
      </c>
      <c r="E20" s="234">
        <f>SUM(E7:E19)</f>
        <v>26</v>
      </c>
      <c r="F20" s="234">
        <f>SUM(F7:F19)</f>
        <v>208</v>
      </c>
      <c r="G20" s="235">
        <f>F20/C20</f>
        <v>4.2448979591836737</v>
      </c>
      <c r="H20" s="234">
        <f>SUM(H7:H19)</f>
        <v>224</v>
      </c>
      <c r="I20" s="235">
        <f>H20/C20</f>
        <v>4.5714285714285712</v>
      </c>
      <c r="J20" s="236">
        <f>F20-H20</f>
        <v>-16</v>
      </c>
      <c r="L20" s="226">
        <v>2011</v>
      </c>
      <c r="M20" s="227">
        <v>6</v>
      </c>
      <c r="N20" s="227">
        <v>4</v>
      </c>
      <c r="O20" s="227">
        <v>2</v>
      </c>
      <c r="P20" s="227">
        <v>30</v>
      </c>
      <c r="Q20" s="227">
        <v>5</v>
      </c>
      <c r="R20" s="227">
        <v>30</v>
      </c>
      <c r="S20" s="227">
        <v>5</v>
      </c>
      <c r="T20" s="228">
        <v>0</v>
      </c>
    </row>
    <row r="21" spans="2:20" x14ac:dyDescent="0.25">
      <c r="L21" s="226">
        <v>2010</v>
      </c>
      <c r="M21" s="227">
        <v>6</v>
      </c>
      <c r="N21" s="227">
        <v>4</v>
      </c>
      <c r="O21" s="227">
        <v>2</v>
      </c>
      <c r="P21" s="227">
        <v>30</v>
      </c>
      <c r="Q21" s="227">
        <v>5</v>
      </c>
      <c r="R21" s="227">
        <v>24</v>
      </c>
      <c r="S21" s="227">
        <v>4</v>
      </c>
      <c r="T21" s="228">
        <v>6</v>
      </c>
    </row>
    <row r="22" spans="2:20" ht="18.75" x14ac:dyDescent="0.3">
      <c r="B22" s="70"/>
      <c r="C22" s="27"/>
      <c r="D22" s="27"/>
      <c r="E22" s="27"/>
      <c r="F22" s="206" t="s">
        <v>477</v>
      </c>
      <c r="G22" s="27"/>
      <c r="H22" s="27"/>
      <c r="I22" s="27"/>
      <c r="J22" s="71"/>
      <c r="L22" s="226">
        <v>2009</v>
      </c>
      <c r="M22" s="227">
        <v>3</v>
      </c>
      <c r="N22" s="227">
        <v>1</v>
      </c>
      <c r="O22" s="227">
        <v>2</v>
      </c>
      <c r="P22" s="227">
        <v>12</v>
      </c>
      <c r="Q22" s="227">
        <v>4</v>
      </c>
      <c r="R22" s="227">
        <v>15</v>
      </c>
      <c r="S22" s="227">
        <v>5</v>
      </c>
      <c r="T22" s="228">
        <v>-3</v>
      </c>
    </row>
    <row r="23" spans="2:20" x14ac:dyDescent="0.25">
      <c r="B23" s="193"/>
      <c r="C23" s="3" t="s">
        <v>244</v>
      </c>
      <c r="D23" s="18" t="s">
        <v>115</v>
      </c>
      <c r="E23" s="18" t="s">
        <v>112</v>
      </c>
      <c r="F23" s="18" t="s">
        <v>113</v>
      </c>
      <c r="G23" s="20" t="s">
        <v>117</v>
      </c>
      <c r="H23" s="18" t="s">
        <v>114</v>
      </c>
      <c r="I23" s="20" t="s">
        <v>116</v>
      </c>
      <c r="J23" s="97" t="s">
        <v>118</v>
      </c>
      <c r="L23" s="226">
        <v>2005</v>
      </c>
      <c r="M23" s="227">
        <v>5</v>
      </c>
      <c r="N23" s="227">
        <v>3</v>
      </c>
      <c r="O23" s="227">
        <v>2</v>
      </c>
      <c r="P23" s="227">
        <v>23</v>
      </c>
      <c r="Q23" s="227">
        <v>4.5999999999999996</v>
      </c>
      <c r="R23" s="227">
        <v>20</v>
      </c>
      <c r="S23" s="227">
        <v>4</v>
      </c>
      <c r="T23" s="228">
        <v>3</v>
      </c>
    </row>
    <row r="24" spans="2:20" x14ac:dyDescent="0.25">
      <c r="B24" s="74">
        <v>2005</v>
      </c>
      <c r="C24" s="77">
        <v>3</v>
      </c>
      <c r="D24" s="77">
        <v>1</v>
      </c>
      <c r="E24" s="77">
        <v>2</v>
      </c>
      <c r="F24" s="77">
        <v>8</v>
      </c>
      <c r="G24" s="81">
        <v>2.6666666666666665</v>
      </c>
      <c r="H24" s="77">
        <v>9</v>
      </c>
      <c r="I24" s="81">
        <v>3</v>
      </c>
      <c r="J24" s="75">
        <v>-1</v>
      </c>
      <c r="L24" s="226">
        <v>2004</v>
      </c>
      <c r="M24" s="227">
        <v>2</v>
      </c>
      <c r="N24" s="227">
        <v>0</v>
      </c>
      <c r="O24" s="227">
        <v>2</v>
      </c>
      <c r="P24" s="227">
        <v>2</v>
      </c>
      <c r="Q24" s="227">
        <v>1</v>
      </c>
      <c r="R24" s="227">
        <v>11</v>
      </c>
      <c r="S24" s="227">
        <v>5.5</v>
      </c>
      <c r="T24" s="228">
        <v>-9</v>
      </c>
    </row>
    <row r="25" spans="2:20" ht="15.75" thickBot="1" x14ac:dyDescent="0.3">
      <c r="L25" s="233" t="s">
        <v>446</v>
      </c>
      <c r="M25" s="234">
        <f>SUM(M7:M24)</f>
        <v>78</v>
      </c>
      <c r="N25" s="234">
        <f>SUM(N7:N24)</f>
        <v>43</v>
      </c>
      <c r="O25" s="234">
        <f>SUM(O7:O24)</f>
        <v>35</v>
      </c>
      <c r="P25" s="234">
        <f>SUM(P7:P24)</f>
        <v>403</v>
      </c>
      <c r="Q25" s="235">
        <f>P25/M25</f>
        <v>5.166666666666667</v>
      </c>
      <c r="R25" s="234">
        <f>SUM(R7:R24)</f>
        <v>359</v>
      </c>
      <c r="S25" s="235">
        <f>R25/M25</f>
        <v>4.6025641025641022</v>
      </c>
      <c r="T25" s="236">
        <f>P25-R25</f>
        <v>44</v>
      </c>
    </row>
    <row r="26" spans="2:20" ht="18.75" x14ac:dyDescent="0.3">
      <c r="B26" s="70"/>
      <c r="C26" s="27"/>
      <c r="D26" s="27"/>
      <c r="E26" s="27"/>
      <c r="F26" s="206" t="s">
        <v>63</v>
      </c>
      <c r="G26" s="27"/>
      <c r="H26" s="27"/>
      <c r="I26" s="27"/>
      <c r="J26" s="71"/>
      <c r="L26" s="29"/>
      <c r="M26" s="29"/>
      <c r="N26" s="29"/>
      <c r="O26" s="29"/>
      <c r="P26" s="29"/>
      <c r="Q26" s="84"/>
      <c r="R26" s="29"/>
      <c r="S26" s="84"/>
      <c r="T26" s="29"/>
    </row>
    <row r="27" spans="2:20" ht="18.75" x14ac:dyDescent="0.3">
      <c r="B27" s="193" t="s">
        <v>297</v>
      </c>
      <c r="C27" s="3" t="s">
        <v>244</v>
      </c>
      <c r="D27" s="18" t="s">
        <v>115</v>
      </c>
      <c r="E27" s="18" t="s">
        <v>112</v>
      </c>
      <c r="F27" s="18" t="s">
        <v>113</v>
      </c>
      <c r="G27" s="20" t="s">
        <v>117</v>
      </c>
      <c r="H27" s="18" t="s">
        <v>114</v>
      </c>
      <c r="I27" s="20" t="s">
        <v>116</v>
      </c>
      <c r="J27" s="97" t="s">
        <v>118</v>
      </c>
      <c r="L27" s="70"/>
      <c r="M27" s="27"/>
      <c r="N27" s="27"/>
      <c r="O27" s="27"/>
      <c r="P27" s="206" t="s">
        <v>484</v>
      </c>
      <c r="Q27" s="27"/>
      <c r="R27" s="27"/>
      <c r="S27" s="27"/>
      <c r="T27" s="71"/>
    </row>
    <row r="28" spans="2:20" x14ac:dyDescent="0.25">
      <c r="B28" s="25">
        <v>2018</v>
      </c>
      <c r="C28" s="17">
        <v>2</v>
      </c>
      <c r="D28" s="17">
        <v>0</v>
      </c>
      <c r="E28" s="17">
        <v>2</v>
      </c>
      <c r="F28" s="17">
        <v>8</v>
      </c>
      <c r="G28" s="17">
        <v>4</v>
      </c>
      <c r="H28" s="17">
        <v>27</v>
      </c>
      <c r="I28" s="17">
        <v>13.5</v>
      </c>
      <c r="J28" s="73">
        <v>-19</v>
      </c>
      <c r="L28" s="193" t="s">
        <v>297</v>
      </c>
      <c r="M28" s="3" t="s">
        <v>244</v>
      </c>
      <c r="N28" s="3" t="s">
        <v>115</v>
      </c>
      <c r="O28" s="3" t="s">
        <v>112</v>
      </c>
      <c r="P28" s="3" t="s">
        <v>113</v>
      </c>
      <c r="Q28" s="3" t="s">
        <v>117</v>
      </c>
      <c r="R28" s="3" t="s">
        <v>114</v>
      </c>
      <c r="S28" s="3" t="s">
        <v>116</v>
      </c>
      <c r="T28" s="204" t="s">
        <v>118</v>
      </c>
    </row>
    <row r="29" spans="2:20" x14ac:dyDescent="0.25">
      <c r="B29" s="25">
        <v>2017</v>
      </c>
      <c r="C29" s="17">
        <v>2</v>
      </c>
      <c r="D29" s="17">
        <v>0</v>
      </c>
      <c r="E29" s="17">
        <v>2</v>
      </c>
      <c r="F29" s="17">
        <v>6</v>
      </c>
      <c r="G29" s="17">
        <v>3</v>
      </c>
      <c r="H29" s="17">
        <v>15</v>
      </c>
      <c r="I29" s="17">
        <v>7.5</v>
      </c>
      <c r="J29" s="73">
        <v>-9</v>
      </c>
      <c r="L29" s="25">
        <v>1980</v>
      </c>
      <c r="M29" s="1">
        <v>7</v>
      </c>
      <c r="N29" s="1">
        <v>5</v>
      </c>
      <c r="O29" s="1">
        <v>2</v>
      </c>
      <c r="P29" s="1">
        <v>26</v>
      </c>
      <c r="Q29" s="22">
        <v>3.7142857142857144</v>
      </c>
      <c r="R29" s="1">
        <v>9</v>
      </c>
      <c r="S29" s="22">
        <v>1.2857142857142858</v>
      </c>
      <c r="T29" s="73">
        <v>17</v>
      </c>
    </row>
    <row r="30" spans="2:20" x14ac:dyDescent="0.25">
      <c r="B30" s="25">
        <v>2016</v>
      </c>
      <c r="C30" s="1">
        <v>4</v>
      </c>
      <c r="D30" s="1">
        <v>2</v>
      </c>
      <c r="E30" s="1">
        <v>2</v>
      </c>
      <c r="F30" s="1">
        <v>20</v>
      </c>
      <c r="G30" s="1">
        <v>5</v>
      </c>
      <c r="H30" s="1">
        <v>20</v>
      </c>
      <c r="I30" s="1">
        <v>5</v>
      </c>
      <c r="J30" s="73">
        <v>0</v>
      </c>
      <c r="L30" s="25">
        <v>1982</v>
      </c>
      <c r="M30" s="1">
        <v>7</v>
      </c>
      <c r="N30" s="1">
        <v>5</v>
      </c>
      <c r="O30" s="1">
        <v>2</v>
      </c>
      <c r="P30" s="1">
        <v>29</v>
      </c>
      <c r="Q30" s="22">
        <v>4.1428571428571432</v>
      </c>
      <c r="R30" s="1">
        <v>26</v>
      </c>
      <c r="S30" s="22">
        <v>3.7142857142857144</v>
      </c>
      <c r="T30" s="73">
        <v>3</v>
      </c>
    </row>
    <row r="31" spans="2:20" x14ac:dyDescent="0.25">
      <c r="B31" s="25">
        <v>2015</v>
      </c>
      <c r="C31" s="17">
        <v>3</v>
      </c>
      <c r="D31" s="17">
        <v>1</v>
      </c>
      <c r="E31" s="17">
        <v>2</v>
      </c>
      <c r="F31" s="17">
        <v>7</v>
      </c>
      <c r="G31" s="19">
        <v>2.3333333333333335</v>
      </c>
      <c r="H31" s="17">
        <v>12</v>
      </c>
      <c r="I31" s="17">
        <v>4</v>
      </c>
      <c r="J31" s="73">
        <v>-5</v>
      </c>
      <c r="L31" s="205" t="s">
        <v>446</v>
      </c>
      <c r="M31" s="82">
        <f>SUM(M29:M30)</f>
        <v>14</v>
      </c>
      <c r="N31" s="82">
        <f>SUM(N29:N30)</f>
        <v>10</v>
      </c>
      <c r="O31" s="82">
        <f>SUM(O29:O30)</f>
        <v>4</v>
      </c>
      <c r="P31" s="82">
        <f>SUM(P29:P30)</f>
        <v>55</v>
      </c>
      <c r="Q31" s="83">
        <f>P31/M31</f>
        <v>3.9285714285714284</v>
      </c>
      <c r="R31" s="82">
        <f>SUM(R29:R30)</f>
        <v>35</v>
      </c>
      <c r="S31" s="82">
        <f>R31/M31</f>
        <v>2.5</v>
      </c>
      <c r="T31" s="78">
        <f>P31-R31</f>
        <v>20</v>
      </c>
    </row>
    <row r="32" spans="2:20" x14ac:dyDescent="0.25">
      <c r="B32" s="25">
        <v>2014</v>
      </c>
      <c r="C32" s="17">
        <v>4</v>
      </c>
      <c r="D32" s="17">
        <v>2</v>
      </c>
      <c r="E32" s="17">
        <v>2</v>
      </c>
      <c r="F32" s="17">
        <v>21</v>
      </c>
      <c r="G32" s="19">
        <v>5.25</v>
      </c>
      <c r="H32" s="17">
        <v>24</v>
      </c>
      <c r="I32" s="17">
        <v>6</v>
      </c>
      <c r="J32" s="73">
        <v>-3</v>
      </c>
      <c r="L32" s="29"/>
      <c r="M32" s="29"/>
      <c r="N32" s="29"/>
      <c r="O32" s="29"/>
      <c r="P32" s="29"/>
      <c r="Q32" s="84"/>
      <c r="R32" s="29"/>
      <c r="S32" s="84"/>
      <c r="T32" s="29"/>
    </row>
    <row r="33" spans="2:20" ht="15.75" x14ac:dyDescent="0.25">
      <c r="B33" s="25">
        <v>2013</v>
      </c>
      <c r="C33" s="17">
        <v>3</v>
      </c>
      <c r="D33" s="17">
        <v>1</v>
      </c>
      <c r="E33" s="17">
        <v>2</v>
      </c>
      <c r="F33" s="17">
        <v>10</v>
      </c>
      <c r="G33" s="19">
        <v>3.3333333333333335</v>
      </c>
      <c r="H33" s="17">
        <v>15</v>
      </c>
      <c r="I33" s="17">
        <v>5</v>
      </c>
      <c r="J33" s="73">
        <v>-5</v>
      </c>
      <c r="L33" s="70"/>
      <c r="M33" s="27"/>
      <c r="N33" s="27"/>
      <c r="O33" s="27"/>
      <c r="P33" s="278" t="s">
        <v>480</v>
      </c>
      <c r="Q33" s="27"/>
      <c r="R33" s="27"/>
      <c r="S33" s="27"/>
      <c r="T33" s="71"/>
    </row>
    <row r="34" spans="2:20" x14ac:dyDescent="0.25">
      <c r="B34" s="205" t="s">
        <v>446</v>
      </c>
      <c r="C34" s="82">
        <f>SUM(C28:C33)</f>
        <v>18</v>
      </c>
      <c r="D34" s="82">
        <f>SUM(D28:D33)</f>
        <v>6</v>
      </c>
      <c r="E34" s="82">
        <f>SUM(E28:E33)</f>
        <v>12</v>
      </c>
      <c r="F34" s="82">
        <f>SUM(F28:F33)</f>
        <v>72</v>
      </c>
      <c r="G34" s="82">
        <f>F34/C34</f>
        <v>4</v>
      </c>
      <c r="H34" s="82">
        <f>SUM(H28:H33)</f>
        <v>113</v>
      </c>
      <c r="I34" s="83">
        <f>H34/C34</f>
        <v>6.2777777777777777</v>
      </c>
      <c r="J34" s="78">
        <f>F34-H34</f>
        <v>-41</v>
      </c>
      <c r="L34" s="193" t="s">
        <v>297</v>
      </c>
      <c r="M34" s="3" t="s">
        <v>244</v>
      </c>
      <c r="N34" s="18" t="s">
        <v>115</v>
      </c>
      <c r="O34" s="18" t="s">
        <v>112</v>
      </c>
      <c r="P34" s="18" t="s">
        <v>113</v>
      </c>
      <c r="Q34" s="20" t="s">
        <v>117</v>
      </c>
      <c r="R34" s="18" t="s">
        <v>114</v>
      </c>
      <c r="S34" s="20" t="s">
        <v>116</v>
      </c>
      <c r="T34" s="97" t="s">
        <v>118</v>
      </c>
    </row>
    <row r="35" spans="2:20" ht="15.75" thickBot="1" x14ac:dyDescent="0.3">
      <c r="L35" s="25">
        <v>1996</v>
      </c>
      <c r="M35" s="17">
        <v>6</v>
      </c>
      <c r="N35" s="1">
        <v>6</v>
      </c>
      <c r="O35" s="1">
        <v>0</v>
      </c>
      <c r="P35" s="1">
        <v>39</v>
      </c>
      <c r="Q35" s="22">
        <v>6.5</v>
      </c>
      <c r="R35" s="1">
        <v>7</v>
      </c>
      <c r="S35" s="22">
        <v>1.1666666666666667</v>
      </c>
      <c r="T35" s="73">
        <v>32</v>
      </c>
    </row>
    <row r="36" spans="2:20" ht="18.75" x14ac:dyDescent="0.3">
      <c r="B36" s="219"/>
      <c r="C36" s="220"/>
      <c r="D36" s="220"/>
      <c r="E36" s="220"/>
      <c r="F36" s="221" t="s">
        <v>470</v>
      </c>
      <c r="G36" s="220"/>
      <c r="H36" s="220"/>
      <c r="I36" s="220"/>
      <c r="J36" s="222"/>
      <c r="L36" s="25">
        <v>1995</v>
      </c>
      <c r="M36" s="17">
        <v>5</v>
      </c>
      <c r="N36" s="17">
        <v>3</v>
      </c>
      <c r="O36" s="17">
        <v>2</v>
      </c>
      <c r="P36" s="17">
        <v>16</v>
      </c>
      <c r="Q36" s="19">
        <v>3.2</v>
      </c>
      <c r="R36" s="17">
        <v>16</v>
      </c>
      <c r="S36" s="19">
        <v>3.2</v>
      </c>
      <c r="T36" s="72">
        <v>0</v>
      </c>
    </row>
    <row r="37" spans="2:20" x14ac:dyDescent="0.25">
      <c r="B37" s="223" t="s">
        <v>297</v>
      </c>
      <c r="C37" s="224" t="s">
        <v>244</v>
      </c>
      <c r="D37" s="242" t="s">
        <v>115</v>
      </c>
      <c r="E37" s="242" t="s">
        <v>112</v>
      </c>
      <c r="F37" s="242" t="s">
        <v>113</v>
      </c>
      <c r="G37" s="243" t="s">
        <v>117</v>
      </c>
      <c r="H37" s="242" t="s">
        <v>114</v>
      </c>
      <c r="I37" s="243" t="s">
        <v>116</v>
      </c>
      <c r="J37" s="244" t="s">
        <v>118</v>
      </c>
      <c r="L37" s="25">
        <v>1994</v>
      </c>
      <c r="M37" s="17">
        <v>2</v>
      </c>
      <c r="N37" s="17">
        <v>0</v>
      </c>
      <c r="O37" s="17">
        <v>2</v>
      </c>
      <c r="P37" s="17">
        <v>3</v>
      </c>
      <c r="Q37" s="22">
        <v>1.5</v>
      </c>
      <c r="R37" s="17">
        <v>9</v>
      </c>
      <c r="S37" s="19">
        <v>4.5</v>
      </c>
      <c r="T37" s="72">
        <v>-6</v>
      </c>
    </row>
    <row r="38" spans="2:20" x14ac:dyDescent="0.25">
      <c r="B38" s="226">
        <v>2026</v>
      </c>
      <c r="C38" s="227">
        <v>5</v>
      </c>
      <c r="D38" s="230">
        <v>3</v>
      </c>
      <c r="E38" s="230">
        <v>2</v>
      </c>
      <c r="F38" s="230">
        <v>17</v>
      </c>
      <c r="G38" s="231">
        <v>3.4</v>
      </c>
      <c r="H38" s="230">
        <v>23</v>
      </c>
      <c r="I38" s="231">
        <v>4.5999999999999996</v>
      </c>
      <c r="J38" s="232">
        <v>-6</v>
      </c>
      <c r="L38" s="25">
        <v>1993</v>
      </c>
      <c r="M38" s="17">
        <v>2</v>
      </c>
      <c r="N38" s="17">
        <v>0</v>
      </c>
      <c r="O38" s="1">
        <v>2</v>
      </c>
      <c r="P38" s="1">
        <v>8</v>
      </c>
      <c r="Q38" s="19">
        <v>4</v>
      </c>
      <c r="R38" s="1">
        <v>18</v>
      </c>
      <c r="S38" s="19">
        <v>9</v>
      </c>
      <c r="T38" s="72">
        <v>-10</v>
      </c>
    </row>
    <row r="39" spans="2:20" x14ac:dyDescent="0.25">
      <c r="B39" s="226">
        <v>2025</v>
      </c>
      <c r="C39" s="227">
        <v>2</v>
      </c>
      <c r="D39" s="230">
        <v>0</v>
      </c>
      <c r="E39" s="230">
        <v>2</v>
      </c>
      <c r="F39" s="230">
        <v>5</v>
      </c>
      <c r="G39" s="231">
        <v>3</v>
      </c>
      <c r="H39" s="230">
        <v>11</v>
      </c>
      <c r="I39" s="231">
        <v>6</v>
      </c>
      <c r="J39" s="232">
        <v>-6</v>
      </c>
      <c r="L39" s="25">
        <v>1992</v>
      </c>
      <c r="M39" s="1">
        <v>4</v>
      </c>
      <c r="N39" s="1">
        <v>2</v>
      </c>
      <c r="O39" s="1">
        <v>2</v>
      </c>
      <c r="P39" s="1">
        <v>30</v>
      </c>
      <c r="Q39" s="22">
        <v>7.5</v>
      </c>
      <c r="R39" s="1">
        <v>19</v>
      </c>
      <c r="S39" s="22">
        <v>4.75</v>
      </c>
      <c r="T39" s="73">
        <v>11</v>
      </c>
    </row>
    <row r="40" spans="2:20" x14ac:dyDescent="0.25">
      <c r="B40" s="245">
        <v>2024</v>
      </c>
      <c r="C40" s="227">
        <v>6</v>
      </c>
      <c r="D40" s="227">
        <v>4</v>
      </c>
      <c r="E40" s="227">
        <v>2</v>
      </c>
      <c r="F40" s="227">
        <v>42</v>
      </c>
      <c r="G40" s="227">
        <v>7</v>
      </c>
      <c r="H40" s="227">
        <v>30</v>
      </c>
      <c r="I40" s="227">
        <v>5</v>
      </c>
      <c r="J40" s="228">
        <v>12</v>
      </c>
      <c r="L40" s="25">
        <v>1989</v>
      </c>
      <c r="M40" s="1">
        <v>5</v>
      </c>
      <c r="N40" s="1">
        <v>3</v>
      </c>
      <c r="O40" s="1">
        <v>2</v>
      </c>
      <c r="P40" s="1">
        <v>16</v>
      </c>
      <c r="Q40" s="22">
        <v>3.2</v>
      </c>
      <c r="R40" s="1">
        <v>16</v>
      </c>
      <c r="S40" s="22">
        <v>3.2</v>
      </c>
      <c r="T40" s="73">
        <v>0</v>
      </c>
    </row>
    <row r="41" spans="2:20" x14ac:dyDescent="0.25">
      <c r="B41" s="226">
        <v>2023</v>
      </c>
      <c r="C41" s="227">
        <v>2</v>
      </c>
      <c r="D41" s="227">
        <v>0</v>
      </c>
      <c r="E41" s="227">
        <v>2</v>
      </c>
      <c r="F41" s="227">
        <v>3</v>
      </c>
      <c r="G41" s="227">
        <v>1.5</v>
      </c>
      <c r="H41" s="227">
        <v>8</v>
      </c>
      <c r="I41" s="227">
        <v>4</v>
      </c>
      <c r="J41" s="228">
        <v>-5</v>
      </c>
      <c r="L41" s="205" t="s">
        <v>446</v>
      </c>
      <c r="M41" s="82">
        <f>SUM(M35:M40)</f>
        <v>24</v>
      </c>
      <c r="N41" s="82">
        <f>SUM(N35:N40)</f>
        <v>14</v>
      </c>
      <c r="O41" s="82">
        <f>SUM(O35:O40)</f>
        <v>10</v>
      </c>
      <c r="P41" s="82">
        <f>SUM(P35:P40)</f>
        <v>112</v>
      </c>
      <c r="Q41" s="83">
        <f>P41/M41</f>
        <v>4.666666666666667</v>
      </c>
      <c r="R41" s="82">
        <f>SUM(R35:R40)</f>
        <v>85</v>
      </c>
      <c r="S41" s="83">
        <f>R41/M41</f>
        <v>3.5416666666666665</v>
      </c>
      <c r="T41" s="78">
        <f>SUM(T35:T40)</f>
        <v>27</v>
      </c>
    </row>
    <row r="42" spans="2:20" x14ac:dyDescent="0.25">
      <c r="B42" s="226">
        <v>2022</v>
      </c>
      <c r="C42" s="227">
        <v>4</v>
      </c>
      <c r="D42" s="227">
        <v>2</v>
      </c>
      <c r="E42" s="227">
        <v>2</v>
      </c>
      <c r="F42" s="227">
        <v>18</v>
      </c>
      <c r="G42" s="227">
        <v>4.5</v>
      </c>
      <c r="H42" s="227">
        <v>25</v>
      </c>
      <c r="I42" s="229">
        <v>6.25</v>
      </c>
      <c r="J42" s="228">
        <v>-7</v>
      </c>
      <c r="L42" s="29"/>
      <c r="M42" s="29"/>
      <c r="N42" s="29"/>
      <c r="O42" s="29"/>
      <c r="P42" s="29"/>
      <c r="Q42" s="84"/>
      <c r="R42" s="29"/>
      <c r="S42" s="84"/>
      <c r="T42" s="29"/>
    </row>
    <row r="43" spans="2:20" ht="18.75" x14ac:dyDescent="0.3">
      <c r="B43" s="226">
        <v>2019</v>
      </c>
      <c r="C43" s="227">
        <v>5</v>
      </c>
      <c r="D43" s="227">
        <v>3</v>
      </c>
      <c r="E43" s="227">
        <v>2</v>
      </c>
      <c r="F43" s="227">
        <v>15</v>
      </c>
      <c r="G43" s="227">
        <v>3</v>
      </c>
      <c r="H43" s="227">
        <v>21</v>
      </c>
      <c r="I43" s="227">
        <v>4.2</v>
      </c>
      <c r="J43" s="228">
        <v>-6</v>
      </c>
      <c r="L43" s="70"/>
      <c r="M43" s="27"/>
      <c r="N43" s="27"/>
      <c r="O43" s="27"/>
      <c r="P43" s="206" t="s">
        <v>475</v>
      </c>
      <c r="Q43" s="27"/>
      <c r="R43" s="27"/>
      <c r="S43" s="27"/>
      <c r="T43" s="71"/>
    </row>
    <row r="44" spans="2:20" x14ac:dyDescent="0.25">
      <c r="B44" s="226">
        <v>2018</v>
      </c>
      <c r="C44" s="230">
        <v>6</v>
      </c>
      <c r="D44" s="230">
        <v>4</v>
      </c>
      <c r="E44" s="230">
        <v>2</v>
      </c>
      <c r="F44" s="230">
        <v>56</v>
      </c>
      <c r="G44" s="231">
        <v>9.3333333333333339</v>
      </c>
      <c r="H44" s="230">
        <v>27</v>
      </c>
      <c r="I44" s="230">
        <v>4.5</v>
      </c>
      <c r="J44" s="228">
        <v>29</v>
      </c>
      <c r="L44" s="193" t="s">
        <v>297</v>
      </c>
      <c r="M44" s="3" t="s">
        <v>244</v>
      </c>
      <c r="N44" s="18" t="s">
        <v>115</v>
      </c>
      <c r="O44" s="18" t="s">
        <v>112</v>
      </c>
      <c r="P44" s="18" t="s">
        <v>113</v>
      </c>
      <c r="Q44" s="20" t="s">
        <v>117</v>
      </c>
      <c r="R44" s="18" t="s">
        <v>114</v>
      </c>
      <c r="S44" s="20" t="s">
        <v>116</v>
      </c>
      <c r="T44" s="97" t="s">
        <v>118</v>
      </c>
    </row>
    <row r="45" spans="2:20" x14ac:dyDescent="0.25">
      <c r="B45" s="226">
        <v>2017</v>
      </c>
      <c r="C45" s="230">
        <v>2</v>
      </c>
      <c r="D45" s="230">
        <v>0</v>
      </c>
      <c r="E45" s="230">
        <v>2</v>
      </c>
      <c r="F45" s="230">
        <v>2</v>
      </c>
      <c r="G45" s="230">
        <v>1</v>
      </c>
      <c r="H45" s="230">
        <v>11</v>
      </c>
      <c r="I45" s="230">
        <v>5.5</v>
      </c>
      <c r="J45" s="228">
        <v>-9</v>
      </c>
      <c r="L45" s="25">
        <v>2026</v>
      </c>
      <c r="M45" s="3"/>
      <c r="N45" s="18"/>
      <c r="O45" s="18"/>
      <c r="P45" s="18"/>
      <c r="Q45" s="20"/>
      <c r="R45" s="18"/>
      <c r="S45" s="20"/>
      <c r="T45" s="97"/>
    </row>
    <row r="46" spans="2:20" x14ac:dyDescent="0.25">
      <c r="B46" s="226">
        <v>2016</v>
      </c>
      <c r="C46" s="227">
        <v>4</v>
      </c>
      <c r="D46" s="227">
        <v>2</v>
      </c>
      <c r="E46" s="227">
        <v>2</v>
      </c>
      <c r="F46" s="227">
        <v>22</v>
      </c>
      <c r="G46" s="227">
        <v>5.5</v>
      </c>
      <c r="H46" s="227">
        <v>32</v>
      </c>
      <c r="I46" s="227">
        <v>8</v>
      </c>
      <c r="J46" s="228">
        <v>-10</v>
      </c>
      <c r="L46" s="25">
        <v>2005</v>
      </c>
      <c r="M46" s="17">
        <v>6</v>
      </c>
      <c r="N46" s="17">
        <v>4</v>
      </c>
      <c r="O46" s="17">
        <v>2</v>
      </c>
      <c r="P46" s="17">
        <v>19</v>
      </c>
      <c r="Q46" s="19">
        <v>3.1666666666666665</v>
      </c>
      <c r="R46" s="17">
        <v>24</v>
      </c>
      <c r="S46" s="19">
        <v>4</v>
      </c>
      <c r="T46" s="73">
        <v>-5</v>
      </c>
    </row>
    <row r="47" spans="2:20" x14ac:dyDescent="0.25">
      <c r="B47" s="226">
        <v>2015</v>
      </c>
      <c r="C47" s="230">
        <v>4</v>
      </c>
      <c r="D47" s="230">
        <v>2</v>
      </c>
      <c r="E47" s="230">
        <v>2</v>
      </c>
      <c r="F47" s="230">
        <v>25</v>
      </c>
      <c r="G47" s="231">
        <v>6.25</v>
      </c>
      <c r="H47" s="230">
        <v>31</v>
      </c>
      <c r="I47" s="231">
        <v>7.75</v>
      </c>
      <c r="J47" s="228">
        <v>-6</v>
      </c>
      <c r="L47" s="25">
        <v>2004</v>
      </c>
      <c r="M47" s="17">
        <v>4</v>
      </c>
      <c r="N47" s="17">
        <v>2</v>
      </c>
      <c r="O47" s="17">
        <v>2</v>
      </c>
      <c r="P47" s="17">
        <v>17</v>
      </c>
      <c r="Q47" s="19">
        <v>4.25</v>
      </c>
      <c r="R47" s="17">
        <v>9</v>
      </c>
      <c r="S47" s="19">
        <v>2.25</v>
      </c>
      <c r="T47" s="73">
        <v>8</v>
      </c>
    </row>
    <row r="48" spans="2:20" x14ac:dyDescent="0.25">
      <c r="B48" s="226">
        <v>2014</v>
      </c>
      <c r="C48" s="230">
        <v>3</v>
      </c>
      <c r="D48" s="230">
        <v>1</v>
      </c>
      <c r="E48" s="230">
        <v>2</v>
      </c>
      <c r="F48" s="230">
        <v>15</v>
      </c>
      <c r="G48" s="230">
        <v>5</v>
      </c>
      <c r="H48" s="230">
        <v>15</v>
      </c>
      <c r="I48" s="230">
        <v>5</v>
      </c>
      <c r="J48" s="228">
        <v>0</v>
      </c>
      <c r="L48" s="205" t="s">
        <v>446</v>
      </c>
      <c r="M48" s="82">
        <f>SUM(M46:M47)</f>
        <v>10</v>
      </c>
      <c r="N48" s="82">
        <f>SUM(N46:N47)</f>
        <v>6</v>
      </c>
      <c r="O48" s="82">
        <f>SUM(O46:O47)</f>
        <v>4</v>
      </c>
      <c r="P48" s="82">
        <f>SUM(P46:P47)</f>
        <v>36</v>
      </c>
      <c r="Q48" s="82">
        <f>P48/M48</f>
        <v>3.6</v>
      </c>
      <c r="R48" s="82">
        <f>SUM(R46:R47)</f>
        <v>33</v>
      </c>
      <c r="S48" s="82">
        <f>R48/M48</f>
        <v>3.3</v>
      </c>
      <c r="T48" s="78">
        <f>P48-R48</f>
        <v>3</v>
      </c>
    </row>
    <row r="49" spans="2:20" ht="15.75" thickBot="1" x14ac:dyDescent="0.3">
      <c r="B49" s="226">
        <v>2013</v>
      </c>
      <c r="C49" s="230">
        <v>2</v>
      </c>
      <c r="D49" s="230">
        <v>0</v>
      </c>
      <c r="E49" s="230">
        <v>2</v>
      </c>
      <c r="F49" s="230">
        <v>5</v>
      </c>
      <c r="G49" s="230">
        <v>2.5</v>
      </c>
      <c r="H49" s="230">
        <v>15</v>
      </c>
      <c r="I49" s="230">
        <v>7.5</v>
      </c>
      <c r="J49" s="228">
        <v>-10</v>
      </c>
    </row>
    <row r="50" spans="2:20" ht="18.75" x14ac:dyDescent="0.3">
      <c r="B50" s="226">
        <v>2012</v>
      </c>
      <c r="C50" s="230">
        <v>5</v>
      </c>
      <c r="D50" s="230">
        <v>3</v>
      </c>
      <c r="E50" s="230">
        <v>2</v>
      </c>
      <c r="F50" s="230">
        <v>11</v>
      </c>
      <c r="G50" s="230">
        <v>2.2000000000000002</v>
      </c>
      <c r="H50" s="230">
        <v>16</v>
      </c>
      <c r="I50" s="230">
        <v>3.2</v>
      </c>
      <c r="J50" s="228">
        <v>-5</v>
      </c>
      <c r="L50" s="219"/>
      <c r="M50" s="220"/>
      <c r="N50" s="220"/>
      <c r="O50" s="220"/>
      <c r="P50" s="221" t="s">
        <v>472</v>
      </c>
      <c r="Q50" s="220"/>
      <c r="R50" s="220"/>
      <c r="S50" s="220"/>
      <c r="T50" s="222"/>
    </row>
    <row r="51" spans="2:20" x14ac:dyDescent="0.25">
      <c r="B51" s="226">
        <v>2011</v>
      </c>
      <c r="C51" s="230">
        <v>4</v>
      </c>
      <c r="D51" s="230">
        <v>2</v>
      </c>
      <c r="E51" s="230">
        <v>2</v>
      </c>
      <c r="F51" s="230">
        <v>27</v>
      </c>
      <c r="G51" s="231">
        <v>6.75</v>
      </c>
      <c r="H51" s="230">
        <v>27</v>
      </c>
      <c r="I51" s="231">
        <v>6.75</v>
      </c>
      <c r="J51" s="228">
        <v>0</v>
      </c>
      <c r="L51" s="223" t="s">
        <v>297</v>
      </c>
      <c r="M51" s="224" t="s">
        <v>244</v>
      </c>
      <c r="N51" s="242" t="s">
        <v>115</v>
      </c>
      <c r="O51" s="242" t="s">
        <v>112</v>
      </c>
      <c r="P51" s="242" t="s">
        <v>113</v>
      </c>
      <c r="Q51" s="242" t="s">
        <v>117</v>
      </c>
      <c r="R51" s="242" t="s">
        <v>114</v>
      </c>
      <c r="S51" s="242" t="s">
        <v>116</v>
      </c>
      <c r="T51" s="244" t="s">
        <v>118</v>
      </c>
    </row>
    <row r="52" spans="2:20" x14ac:dyDescent="0.25">
      <c r="B52" s="226">
        <v>2010</v>
      </c>
      <c r="C52" s="230">
        <v>3</v>
      </c>
      <c r="D52" s="230">
        <v>1</v>
      </c>
      <c r="E52" s="230">
        <v>2</v>
      </c>
      <c r="F52" s="227">
        <v>13</v>
      </c>
      <c r="G52" s="229">
        <v>4.333333333333333</v>
      </c>
      <c r="H52" s="227">
        <v>12</v>
      </c>
      <c r="I52" s="227">
        <v>4</v>
      </c>
      <c r="J52" s="228">
        <v>1</v>
      </c>
      <c r="L52" s="226">
        <v>2026</v>
      </c>
      <c r="M52" s="227">
        <v>3</v>
      </c>
      <c r="N52" s="230">
        <v>1</v>
      </c>
      <c r="O52" s="230">
        <v>2</v>
      </c>
      <c r="P52" s="230">
        <v>20</v>
      </c>
      <c r="Q52" s="231">
        <v>6.666666666666667</v>
      </c>
      <c r="R52" s="230">
        <v>27</v>
      </c>
      <c r="S52" s="230">
        <v>9</v>
      </c>
      <c r="T52" s="232">
        <v>-7</v>
      </c>
    </row>
    <row r="53" spans="2:20" x14ac:dyDescent="0.25">
      <c r="B53" s="226">
        <v>2009</v>
      </c>
      <c r="C53" s="227">
        <v>4</v>
      </c>
      <c r="D53" s="227">
        <v>2</v>
      </c>
      <c r="E53" s="227">
        <v>2</v>
      </c>
      <c r="F53" s="227">
        <v>29</v>
      </c>
      <c r="G53" s="229">
        <v>7.25</v>
      </c>
      <c r="H53" s="227">
        <v>16</v>
      </c>
      <c r="I53" s="227">
        <v>4</v>
      </c>
      <c r="J53" s="228">
        <v>13</v>
      </c>
      <c r="L53" s="226">
        <v>2025</v>
      </c>
      <c r="M53" s="227">
        <v>2</v>
      </c>
      <c r="N53" s="230">
        <v>0</v>
      </c>
      <c r="O53" s="230">
        <v>2</v>
      </c>
      <c r="P53" s="230">
        <v>1</v>
      </c>
      <c r="Q53" s="230">
        <v>0.5</v>
      </c>
      <c r="R53" s="230">
        <v>7</v>
      </c>
      <c r="S53" s="230">
        <v>3.5</v>
      </c>
      <c r="T53" s="232">
        <v>-6</v>
      </c>
    </row>
    <row r="54" spans="2:20" x14ac:dyDescent="0.25">
      <c r="B54" s="226">
        <v>1996</v>
      </c>
      <c r="C54" s="227">
        <v>2</v>
      </c>
      <c r="D54" s="227">
        <v>0</v>
      </c>
      <c r="E54" s="227">
        <v>2</v>
      </c>
      <c r="F54" s="227">
        <v>8</v>
      </c>
      <c r="G54" s="229">
        <v>4</v>
      </c>
      <c r="H54" s="227">
        <v>17</v>
      </c>
      <c r="I54" s="229">
        <v>8.5</v>
      </c>
      <c r="J54" s="228">
        <v>-9</v>
      </c>
      <c r="L54" s="226">
        <v>2024</v>
      </c>
      <c r="M54" s="227">
        <v>2</v>
      </c>
      <c r="N54" s="227">
        <v>0</v>
      </c>
      <c r="O54" s="227">
        <v>2</v>
      </c>
      <c r="P54" s="227">
        <v>2</v>
      </c>
      <c r="Q54" s="227">
        <v>1</v>
      </c>
      <c r="R54" s="227">
        <v>19</v>
      </c>
      <c r="S54" s="227">
        <v>9.5</v>
      </c>
      <c r="T54" s="228">
        <v>-17</v>
      </c>
    </row>
    <row r="55" spans="2:20" x14ac:dyDescent="0.25">
      <c r="B55" s="226">
        <v>1995</v>
      </c>
      <c r="C55" s="230">
        <v>2</v>
      </c>
      <c r="D55" s="230">
        <v>0</v>
      </c>
      <c r="E55" s="230">
        <v>2</v>
      </c>
      <c r="F55" s="230">
        <v>9</v>
      </c>
      <c r="G55" s="231">
        <v>4.5</v>
      </c>
      <c r="H55" s="230">
        <v>12</v>
      </c>
      <c r="I55" s="231">
        <v>6</v>
      </c>
      <c r="J55" s="232">
        <v>-3</v>
      </c>
      <c r="L55" s="226">
        <v>2023</v>
      </c>
      <c r="M55" s="227">
        <v>3</v>
      </c>
      <c r="N55" s="227">
        <v>1</v>
      </c>
      <c r="O55" s="227">
        <v>2</v>
      </c>
      <c r="P55" s="227">
        <v>11</v>
      </c>
      <c r="Q55" s="229">
        <v>3.6666666666666665</v>
      </c>
      <c r="R55" s="227">
        <v>19</v>
      </c>
      <c r="S55" s="229">
        <v>6.333333333333333</v>
      </c>
      <c r="T55" s="228">
        <v>-8</v>
      </c>
    </row>
    <row r="56" spans="2:20" x14ac:dyDescent="0.25">
      <c r="B56" s="226">
        <v>1994</v>
      </c>
      <c r="C56" s="230">
        <v>5</v>
      </c>
      <c r="D56" s="230">
        <v>3</v>
      </c>
      <c r="E56" s="230">
        <v>2</v>
      </c>
      <c r="F56" s="230">
        <v>36</v>
      </c>
      <c r="G56" s="229">
        <v>7.2</v>
      </c>
      <c r="H56" s="230">
        <v>30</v>
      </c>
      <c r="I56" s="231">
        <v>6</v>
      </c>
      <c r="J56" s="232">
        <v>6</v>
      </c>
      <c r="L56" s="226">
        <v>2022</v>
      </c>
      <c r="M56" s="227">
        <v>2</v>
      </c>
      <c r="N56" s="227">
        <v>0</v>
      </c>
      <c r="O56" s="227">
        <v>2</v>
      </c>
      <c r="P56" s="227">
        <v>10</v>
      </c>
      <c r="Q56" s="227">
        <v>5</v>
      </c>
      <c r="R56" s="227">
        <v>22</v>
      </c>
      <c r="S56" s="227">
        <v>11</v>
      </c>
      <c r="T56" s="228">
        <v>-12</v>
      </c>
    </row>
    <row r="57" spans="2:20" x14ac:dyDescent="0.25">
      <c r="B57" s="226">
        <v>1993</v>
      </c>
      <c r="C57" s="230">
        <v>4</v>
      </c>
      <c r="D57" s="230">
        <v>2</v>
      </c>
      <c r="E57" s="230">
        <v>2</v>
      </c>
      <c r="F57" s="230">
        <v>19</v>
      </c>
      <c r="G57" s="231">
        <v>4.75</v>
      </c>
      <c r="H57" s="230">
        <v>19</v>
      </c>
      <c r="I57" s="231">
        <v>4.75</v>
      </c>
      <c r="J57" s="232">
        <v>0</v>
      </c>
      <c r="L57" s="226">
        <v>2019</v>
      </c>
      <c r="M57" s="227">
        <v>2</v>
      </c>
      <c r="N57" s="227">
        <v>0</v>
      </c>
      <c r="O57" s="227">
        <v>2</v>
      </c>
      <c r="P57" s="227">
        <v>10</v>
      </c>
      <c r="Q57" s="227">
        <v>5</v>
      </c>
      <c r="R57" s="227">
        <v>18</v>
      </c>
      <c r="S57" s="227">
        <v>9</v>
      </c>
      <c r="T57" s="228">
        <v>-8</v>
      </c>
    </row>
    <row r="58" spans="2:20" x14ac:dyDescent="0.25">
      <c r="B58" s="226">
        <v>1992</v>
      </c>
      <c r="C58" s="227">
        <v>3</v>
      </c>
      <c r="D58" s="227">
        <v>1</v>
      </c>
      <c r="E58" s="227">
        <v>2</v>
      </c>
      <c r="F58" s="227">
        <v>13</v>
      </c>
      <c r="G58" s="229">
        <v>4.333333333333333</v>
      </c>
      <c r="H58" s="227">
        <v>24</v>
      </c>
      <c r="I58" s="229">
        <v>8</v>
      </c>
      <c r="J58" s="228">
        <v>-11</v>
      </c>
      <c r="L58" s="226">
        <v>2018</v>
      </c>
      <c r="M58" s="227">
        <v>2</v>
      </c>
      <c r="N58" s="227">
        <v>0</v>
      </c>
      <c r="O58" s="227">
        <v>2</v>
      </c>
      <c r="P58" s="227">
        <v>3</v>
      </c>
      <c r="Q58" s="227">
        <v>1.5</v>
      </c>
      <c r="R58" s="227">
        <v>7</v>
      </c>
      <c r="S58" s="227">
        <v>3.5</v>
      </c>
      <c r="T58" s="228">
        <v>-4</v>
      </c>
    </row>
    <row r="59" spans="2:20" x14ac:dyDescent="0.25">
      <c r="B59" s="226">
        <v>1989</v>
      </c>
      <c r="C59" s="227">
        <v>2</v>
      </c>
      <c r="D59" s="227">
        <v>0</v>
      </c>
      <c r="E59" s="227">
        <v>2</v>
      </c>
      <c r="F59" s="227">
        <v>9</v>
      </c>
      <c r="G59" s="229">
        <v>4.5</v>
      </c>
      <c r="H59" s="227">
        <v>12</v>
      </c>
      <c r="I59" s="229">
        <v>6</v>
      </c>
      <c r="J59" s="228">
        <v>-3</v>
      </c>
      <c r="L59" s="226">
        <v>2017</v>
      </c>
      <c r="M59" s="227">
        <v>2</v>
      </c>
      <c r="N59" s="227">
        <v>0</v>
      </c>
      <c r="O59" s="227">
        <v>2</v>
      </c>
      <c r="P59" s="227">
        <v>5</v>
      </c>
      <c r="Q59" s="227">
        <v>2.5</v>
      </c>
      <c r="R59" s="227">
        <v>24</v>
      </c>
      <c r="S59" s="227">
        <v>12</v>
      </c>
      <c r="T59" s="228">
        <v>-19</v>
      </c>
    </row>
    <row r="60" spans="2:20" ht="15.75" thickBot="1" x14ac:dyDescent="0.3">
      <c r="B60" s="233" t="s">
        <v>446</v>
      </c>
      <c r="C60" s="234">
        <f>SUM(C38:C59)</f>
        <v>79</v>
      </c>
      <c r="D60" s="234">
        <f>SUM(D38:D59)</f>
        <v>35</v>
      </c>
      <c r="E60" s="234">
        <f>SUM(E38:E59)</f>
        <v>44</v>
      </c>
      <c r="F60" s="234">
        <f>SUM(F38:F59)</f>
        <v>399</v>
      </c>
      <c r="G60" s="235">
        <f>F60/C60</f>
        <v>5.0506329113924053</v>
      </c>
      <c r="H60" s="234">
        <f>SUM(H38:H59)</f>
        <v>434</v>
      </c>
      <c r="I60" s="235">
        <f>H60/C60</f>
        <v>5.4936708860759493</v>
      </c>
      <c r="J60" s="236">
        <f>SUM(J38:J59)</f>
        <v>-35</v>
      </c>
      <c r="L60" s="226">
        <v>2016</v>
      </c>
      <c r="M60" s="227">
        <v>3</v>
      </c>
      <c r="N60" s="227">
        <v>1</v>
      </c>
      <c r="O60" s="227">
        <v>2</v>
      </c>
      <c r="P60" s="227">
        <v>13</v>
      </c>
      <c r="Q60" s="229">
        <v>4.333333333333333</v>
      </c>
      <c r="R60" s="227">
        <v>21</v>
      </c>
      <c r="S60" s="227">
        <v>7</v>
      </c>
      <c r="T60" s="228">
        <v>-8</v>
      </c>
    </row>
    <row r="61" spans="2:20" ht="15.75" thickBot="1" x14ac:dyDescent="0.3">
      <c r="B61" s="29"/>
      <c r="C61" s="29"/>
      <c r="D61" s="29"/>
      <c r="E61" s="29"/>
      <c r="F61" s="29"/>
      <c r="G61" s="84"/>
      <c r="H61" s="29"/>
      <c r="I61" s="84"/>
      <c r="J61" s="29"/>
      <c r="L61" s="226">
        <v>2015</v>
      </c>
      <c r="M61" s="227">
        <v>4</v>
      </c>
      <c r="N61" s="227">
        <v>2</v>
      </c>
      <c r="O61" s="227">
        <v>2</v>
      </c>
      <c r="P61" s="227">
        <v>10</v>
      </c>
      <c r="Q61" s="227">
        <v>2.5</v>
      </c>
      <c r="R61" s="227">
        <v>18</v>
      </c>
      <c r="S61" s="227">
        <v>4.5</v>
      </c>
      <c r="T61" s="228">
        <v>-8</v>
      </c>
    </row>
    <row r="62" spans="2:20" ht="18.75" x14ac:dyDescent="0.3">
      <c r="B62" s="238"/>
      <c r="C62" s="239"/>
      <c r="D62" s="239"/>
      <c r="E62" s="239"/>
      <c r="F62" s="221" t="s">
        <v>25</v>
      </c>
      <c r="G62" s="240"/>
      <c r="H62" s="239"/>
      <c r="I62" s="240"/>
      <c r="J62" s="241"/>
      <c r="L62" s="226">
        <v>2014</v>
      </c>
      <c r="M62" s="227">
        <v>2</v>
      </c>
      <c r="N62" s="227">
        <v>0</v>
      </c>
      <c r="O62" s="227">
        <v>2</v>
      </c>
      <c r="P62" s="227">
        <v>4</v>
      </c>
      <c r="Q62" s="227">
        <v>2</v>
      </c>
      <c r="R62" s="227">
        <v>11</v>
      </c>
      <c r="S62" s="227">
        <v>5.5</v>
      </c>
      <c r="T62" s="228">
        <v>-7</v>
      </c>
    </row>
    <row r="63" spans="2:20" x14ac:dyDescent="0.25">
      <c r="B63" s="223" t="s">
        <v>297</v>
      </c>
      <c r="C63" s="224" t="s">
        <v>244</v>
      </c>
      <c r="D63" s="242" t="s">
        <v>115</v>
      </c>
      <c r="E63" s="242" t="s">
        <v>112</v>
      </c>
      <c r="F63" s="242" t="s">
        <v>113</v>
      </c>
      <c r="G63" s="243" t="s">
        <v>117</v>
      </c>
      <c r="H63" s="242" t="s">
        <v>114</v>
      </c>
      <c r="I63" s="243" t="s">
        <v>116</v>
      </c>
      <c r="J63" s="244" t="s">
        <v>118</v>
      </c>
      <c r="L63" s="226">
        <v>2013</v>
      </c>
      <c r="M63" s="227">
        <v>4</v>
      </c>
      <c r="N63" s="227">
        <v>2</v>
      </c>
      <c r="O63" s="227">
        <v>2</v>
      </c>
      <c r="P63" s="227">
        <v>17</v>
      </c>
      <c r="Q63" s="229">
        <v>4.25</v>
      </c>
      <c r="R63" s="227">
        <v>16</v>
      </c>
      <c r="S63" s="227">
        <v>4</v>
      </c>
      <c r="T63" s="228">
        <v>1</v>
      </c>
    </row>
    <row r="64" spans="2:20" x14ac:dyDescent="0.25">
      <c r="B64" s="226">
        <v>2026</v>
      </c>
      <c r="C64" s="227">
        <v>2</v>
      </c>
      <c r="D64" s="230">
        <v>0</v>
      </c>
      <c r="E64" s="230">
        <v>2</v>
      </c>
      <c r="F64" s="230">
        <v>7</v>
      </c>
      <c r="G64" s="231">
        <v>3.5</v>
      </c>
      <c r="H64" s="230">
        <v>18</v>
      </c>
      <c r="I64" s="231">
        <v>9</v>
      </c>
      <c r="J64" s="232">
        <v>-11</v>
      </c>
      <c r="L64" s="226">
        <v>2012</v>
      </c>
      <c r="M64" s="227">
        <v>3</v>
      </c>
      <c r="N64" s="227">
        <v>1</v>
      </c>
      <c r="O64" s="227">
        <v>2</v>
      </c>
      <c r="P64" s="227">
        <v>14</v>
      </c>
      <c r="Q64" s="227">
        <v>3</v>
      </c>
      <c r="R64" s="227">
        <v>12</v>
      </c>
      <c r="S64" s="227">
        <v>3</v>
      </c>
      <c r="T64" s="228">
        <v>2</v>
      </c>
    </row>
    <row r="65" spans="2:20" x14ac:dyDescent="0.25">
      <c r="B65" s="226">
        <v>2025</v>
      </c>
      <c r="C65" s="227">
        <v>2</v>
      </c>
      <c r="D65" s="230">
        <v>0</v>
      </c>
      <c r="E65" s="230">
        <v>2</v>
      </c>
      <c r="F65" s="230">
        <v>4</v>
      </c>
      <c r="G65" s="231">
        <v>2</v>
      </c>
      <c r="H65" s="230">
        <v>19</v>
      </c>
      <c r="I65" s="231">
        <v>9.5</v>
      </c>
      <c r="J65" s="232">
        <v>-15</v>
      </c>
      <c r="L65" s="226">
        <v>2011</v>
      </c>
      <c r="M65" s="227">
        <v>3</v>
      </c>
      <c r="N65" s="227">
        <v>1</v>
      </c>
      <c r="O65" s="227">
        <v>2</v>
      </c>
      <c r="P65" s="227">
        <v>13</v>
      </c>
      <c r="Q65" s="229">
        <v>4.333333333333333</v>
      </c>
      <c r="R65" s="227">
        <v>14</v>
      </c>
      <c r="S65" s="229">
        <v>4.666666666666667</v>
      </c>
      <c r="T65" s="228">
        <v>-1</v>
      </c>
    </row>
    <row r="66" spans="2:20" x14ac:dyDescent="0.25">
      <c r="B66" s="226">
        <v>2024</v>
      </c>
      <c r="C66" s="227">
        <v>4</v>
      </c>
      <c r="D66" s="227">
        <v>2</v>
      </c>
      <c r="E66" s="227">
        <v>2</v>
      </c>
      <c r="F66" s="227">
        <v>13</v>
      </c>
      <c r="G66" s="229">
        <v>3.25</v>
      </c>
      <c r="H66" s="227">
        <v>16</v>
      </c>
      <c r="I66" s="227">
        <v>4</v>
      </c>
      <c r="J66" s="228">
        <v>-3</v>
      </c>
      <c r="L66" s="226">
        <v>2010</v>
      </c>
      <c r="M66" s="227">
        <v>4</v>
      </c>
      <c r="N66" s="227">
        <v>2</v>
      </c>
      <c r="O66" s="227">
        <v>2</v>
      </c>
      <c r="P66" s="227">
        <v>12</v>
      </c>
      <c r="Q66" s="227">
        <v>3</v>
      </c>
      <c r="R66" s="227">
        <v>12</v>
      </c>
      <c r="S66" s="227">
        <v>3</v>
      </c>
      <c r="T66" s="228">
        <v>0</v>
      </c>
    </row>
    <row r="67" spans="2:20" x14ac:dyDescent="0.25">
      <c r="B67" s="226">
        <v>2023</v>
      </c>
      <c r="C67" s="227">
        <v>3</v>
      </c>
      <c r="D67" s="227">
        <v>1</v>
      </c>
      <c r="E67" s="227">
        <v>2</v>
      </c>
      <c r="F67" s="227">
        <v>7</v>
      </c>
      <c r="G67" s="229">
        <v>2.3333333333333335</v>
      </c>
      <c r="H67" s="227">
        <v>14</v>
      </c>
      <c r="I67" s="229">
        <v>4.666666666666667</v>
      </c>
      <c r="J67" s="228">
        <v>-7</v>
      </c>
      <c r="L67" s="226">
        <v>2009</v>
      </c>
      <c r="M67" s="227">
        <v>3</v>
      </c>
      <c r="N67" s="227">
        <v>1</v>
      </c>
      <c r="O67" s="227">
        <v>2</v>
      </c>
      <c r="P67" s="227">
        <v>10</v>
      </c>
      <c r="Q67" s="229">
        <v>3.3333333333333335</v>
      </c>
      <c r="R67" s="227">
        <v>17</v>
      </c>
      <c r="S67" s="229">
        <v>5.666666666666667</v>
      </c>
      <c r="T67" s="228">
        <v>-7</v>
      </c>
    </row>
    <row r="68" spans="2:20" ht="15.75" thickBot="1" x14ac:dyDescent="0.3">
      <c r="B68" s="226">
        <v>2022</v>
      </c>
      <c r="C68" s="227">
        <v>4</v>
      </c>
      <c r="D68" s="227">
        <v>2</v>
      </c>
      <c r="E68" s="227">
        <v>2</v>
      </c>
      <c r="F68" s="227">
        <v>17</v>
      </c>
      <c r="G68" s="229">
        <v>4.25</v>
      </c>
      <c r="H68" s="227">
        <v>37</v>
      </c>
      <c r="I68" s="229">
        <v>9.25</v>
      </c>
      <c r="J68" s="228">
        <v>-20</v>
      </c>
      <c r="L68" s="233" t="s">
        <v>446</v>
      </c>
      <c r="M68" s="234">
        <f>SUM(M52:M67)</f>
        <v>44</v>
      </c>
      <c r="N68" s="234">
        <f>SUM(N52:N67)</f>
        <v>12</v>
      </c>
      <c r="O68" s="234">
        <f>SUM(O52:O67)</f>
        <v>32</v>
      </c>
      <c r="P68" s="234">
        <f>SUM(P52:P67)</f>
        <v>155</v>
      </c>
      <c r="Q68" s="235">
        <f>P68/M68</f>
        <v>3.5227272727272729</v>
      </c>
      <c r="R68" s="234">
        <f>SUM(R52:R67)</f>
        <v>264</v>
      </c>
      <c r="S68" s="235">
        <f>R68/M68</f>
        <v>6</v>
      </c>
      <c r="T68" s="236">
        <f>P68-R68</f>
        <v>-109</v>
      </c>
    </row>
    <row r="69" spans="2:20" x14ac:dyDescent="0.25">
      <c r="B69" s="226">
        <v>2019</v>
      </c>
      <c r="C69" s="227">
        <v>3</v>
      </c>
      <c r="D69" s="227">
        <v>1</v>
      </c>
      <c r="E69" s="227">
        <v>2</v>
      </c>
      <c r="F69" s="227">
        <v>5</v>
      </c>
      <c r="G69" s="229">
        <v>1.6666666666666667</v>
      </c>
      <c r="H69" s="227">
        <v>9</v>
      </c>
      <c r="I69" s="227">
        <v>3</v>
      </c>
      <c r="J69" s="228">
        <v>-4</v>
      </c>
      <c r="L69" s="29"/>
      <c r="M69" s="29"/>
      <c r="N69" s="29"/>
      <c r="O69" s="29"/>
      <c r="P69" s="29"/>
      <c r="Q69" s="84"/>
      <c r="R69" s="29"/>
      <c r="S69" s="84"/>
      <c r="T69" s="29"/>
    </row>
    <row r="70" spans="2:20" ht="18.75" x14ac:dyDescent="0.3">
      <c r="B70" s="226">
        <v>2018</v>
      </c>
      <c r="C70" s="227">
        <v>2</v>
      </c>
      <c r="D70" s="227">
        <v>0</v>
      </c>
      <c r="E70" s="227">
        <v>2</v>
      </c>
      <c r="F70" s="227">
        <v>7</v>
      </c>
      <c r="G70" s="229">
        <v>3.5</v>
      </c>
      <c r="H70" s="227">
        <v>13</v>
      </c>
      <c r="I70" s="229">
        <v>6.5</v>
      </c>
      <c r="J70" s="228">
        <v>-6</v>
      </c>
      <c r="L70" s="211"/>
      <c r="M70" s="129"/>
      <c r="N70" s="129"/>
      <c r="O70" s="129"/>
      <c r="P70" s="206" t="s">
        <v>483</v>
      </c>
      <c r="Q70" s="212"/>
      <c r="R70" s="129"/>
      <c r="S70" s="212"/>
      <c r="T70" s="213"/>
    </row>
    <row r="71" spans="2:20" x14ac:dyDescent="0.25">
      <c r="B71" s="226">
        <v>2017</v>
      </c>
      <c r="C71" s="227">
        <v>2</v>
      </c>
      <c r="D71" s="227">
        <v>0</v>
      </c>
      <c r="E71" s="227">
        <v>2</v>
      </c>
      <c r="F71" s="227">
        <v>4</v>
      </c>
      <c r="G71" s="227">
        <v>2</v>
      </c>
      <c r="H71" s="227">
        <v>6</v>
      </c>
      <c r="I71" s="227">
        <v>3</v>
      </c>
      <c r="J71" s="228">
        <v>-2</v>
      </c>
      <c r="L71" s="214" t="s">
        <v>297</v>
      </c>
      <c r="M71" s="18" t="s">
        <v>244</v>
      </c>
      <c r="N71" s="18" t="s">
        <v>115</v>
      </c>
      <c r="O71" s="18" t="s">
        <v>112</v>
      </c>
      <c r="P71" s="18" t="s">
        <v>113</v>
      </c>
      <c r="Q71" s="20" t="s">
        <v>117</v>
      </c>
      <c r="R71" s="18" t="s">
        <v>114</v>
      </c>
      <c r="S71" s="20" t="s">
        <v>116</v>
      </c>
      <c r="T71" s="97" t="s">
        <v>118</v>
      </c>
    </row>
    <row r="72" spans="2:20" x14ac:dyDescent="0.25">
      <c r="B72" s="226">
        <v>2016</v>
      </c>
      <c r="C72" s="227">
        <v>3</v>
      </c>
      <c r="D72" s="227">
        <v>1</v>
      </c>
      <c r="E72" s="227">
        <v>2</v>
      </c>
      <c r="F72" s="227">
        <v>17</v>
      </c>
      <c r="G72" s="229">
        <v>5.666666666666667</v>
      </c>
      <c r="H72" s="227">
        <v>15</v>
      </c>
      <c r="I72" s="227">
        <v>5</v>
      </c>
      <c r="J72" s="228">
        <v>2</v>
      </c>
      <c r="L72" s="205">
        <v>1982</v>
      </c>
      <c r="M72" s="82">
        <v>2</v>
      </c>
      <c r="N72" s="82">
        <v>0</v>
      </c>
      <c r="O72" s="82">
        <v>2</v>
      </c>
      <c r="P72" s="82">
        <v>12</v>
      </c>
      <c r="Q72" s="83">
        <v>6</v>
      </c>
      <c r="R72" s="82">
        <v>16</v>
      </c>
      <c r="S72" s="83">
        <v>8</v>
      </c>
      <c r="T72" s="78">
        <v>-4</v>
      </c>
    </row>
    <row r="73" spans="2:20" x14ac:dyDescent="0.25">
      <c r="B73" s="226">
        <v>2015</v>
      </c>
      <c r="C73" s="227">
        <v>4</v>
      </c>
      <c r="D73" s="227">
        <v>2</v>
      </c>
      <c r="E73" s="227">
        <v>2</v>
      </c>
      <c r="F73" s="227">
        <v>19</v>
      </c>
      <c r="G73" s="229">
        <v>4.75</v>
      </c>
      <c r="H73" s="227">
        <v>31</v>
      </c>
      <c r="I73" s="229">
        <v>7.75</v>
      </c>
      <c r="J73" s="228">
        <v>-12</v>
      </c>
    </row>
    <row r="74" spans="2:20" ht="18.75" x14ac:dyDescent="0.3">
      <c r="B74" s="226">
        <v>2014</v>
      </c>
      <c r="C74" s="227">
        <v>3</v>
      </c>
      <c r="D74" s="227">
        <v>1</v>
      </c>
      <c r="E74" s="227">
        <v>2</v>
      </c>
      <c r="F74" s="227">
        <v>5</v>
      </c>
      <c r="G74" s="229">
        <v>1.6666666666666667</v>
      </c>
      <c r="H74" s="227">
        <v>16</v>
      </c>
      <c r="I74" s="229">
        <v>5.333333333333333</v>
      </c>
      <c r="J74" s="228">
        <v>-11</v>
      </c>
      <c r="L74" s="70"/>
      <c r="M74" s="27"/>
      <c r="N74" s="27"/>
      <c r="O74" s="27"/>
      <c r="P74" s="206" t="s">
        <v>168</v>
      </c>
      <c r="Q74" s="27"/>
      <c r="R74" s="27"/>
      <c r="S74" s="27"/>
      <c r="T74" s="71"/>
    </row>
    <row r="75" spans="2:20" x14ac:dyDescent="0.25">
      <c r="B75" s="226">
        <v>2013</v>
      </c>
      <c r="C75" s="227">
        <v>3</v>
      </c>
      <c r="D75" s="227">
        <v>1</v>
      </c>
      <c r="E75" s="227">
        <v>2</v>
      </c>
      <c r="F75" s="227">
        <v>7</v>
      </c>
      <c r="G75" s="229">
        <v>2.3333333333333335</v>
      </c>
      <c r="H75" s="227">
        <v>19</v>
      </c>
      <c r="I75" s="229">
        <v>6.333333333333333</v>
      </c>
      <c r="J75" s="228">
        <v>-12</v>
      </c>
      <c r="L75" s="193" t="s">
        <v>297</v>
      </c>
      <c r="M75" s="3" t="s">
        <v>244</v>
      </c>
      <c r="N75" s="18" t="s">
        <v>115</v>
      </c>
      <c r="O75" s="18" t="s">
        <v>112</v>
      </c>
      <c r="P75" s="18" t="s">
        <v>113</v>
      </c>
      <c r="Q75" s="18" t="s">
        <v>117</v>
      </c>
      <c r="R75" s="18" t="s">
        <v>114</v>
      </c>
      <c r="S75" s="18" t="s">
        <v>116</v>
      </c>
      <c r="T75" s="97" t="s">
        <v>118</v>
      </c>
    </row>
    <row r="76" spans="2:20" x14ac:dyDescent="0.25">
      <c r="B76" s="226">
        <v>2012</v>
      </c>
      <c r="C76" s="227">
        <v>3</v>
      </c>
      <c r="D76" s="227">
        <v>1</v>
      </c>
      <c r="E76" s="227">
        <v>2</v>
      </c>
      <c r="F76" s="227">
        <v>8</v>
      </c>
      <c r="G76" s="227">
        <v>3</v>
      </c>
      <c r="H76" s="227">
        <v>21</v>
      </c>
      <c r="I76" s="227">
        <v>3</v>
      </c>
      <c r="J76" s="228">
        <v>-13</v>
      </c>
      <c r="L76" s="25">
        <v>2010</v>
      </c>
      <c r="M76" s="17">
        <v>6</v>
      </c>
      <c r="N76" s="17">
        <v>4</v>
      </c>
      <c r="O76" s="17">
        <v>2</v>
      </c>
      <c r="P76" s="17">
        <v>38</v>
      </c>
      <c r="Q76" s="19">
        <v>6.333333333333333</v>
      </c>
      <c r="R76" s="17">
        <v>24</v>
      </c>
      <c r="S76" s="17">
        <v>4</v>
      </c>
      <c r="T76" s="73">
        <v>14</v>
      </c>
    </row>
    <row r="77" spans="2:20" x14ac:dyDescent="0.25">
      <c r="B77" s="226">
        <v>2011</v>
      </c>
      <c r="C77" s="227">
        <v>4</v>
      </c>
      <c r="D77" s="227">
        <v>2</v>
      </c>
      <c r="E77" s="227">
        <v>2</v>
      </c>
      <c r="F77" s="227">
        <v>10</v>
      </c>
      <c r="G77" s="229">
        <v>2.5</v>
      </c>
      <c r="H77" s="227">
        <v>24</v>
      </c>
      <c r="I77" s="227">
        <v>6</v>
      </c>
      <c r="J77" s="228">
        <v>-14</v>
      </c>
      <c r="L77" s="25">
        <v>2009</v>
      </c>
      <c r="M77" s="1">
        <v>5</v>
      </c>
      <c r="N77" s="1">
        <v>3</v>
      </c>
      <c r="O77" s="1">
        <v>2</v>
      </c>
      <c r="P77" s="1">
        <v>18</v>
      </c>
      <c r="Q77" s="1">
        <v>3.6</v>
      </c>
      <c r="R77" s="1">
        <v>24</v>
      </c>
      <c r="S77" s="1">
        <v>4.8</v>
      </c>
      <c r="T77" s="73">
        <v>-6</v>
      </c>
    </row>
    <row r="78" spans="2:20" x14ac:dyDescent="0.25">
      <c r="B78" s="226">
        <v>2010</v>
      </c>
      <c r="C78" s="227">
        <v>2</v>
      </c>
      <c r="D78" s="227">
        <v>0</v>
      </c>
      <c r="E78" s="227">
        <v>2</v>
      </c>
      <c r="F78" s="227">
        <v>7</v>
      </c>
      <c r="G78" s="229">
        <v>3.5</v>
      </c>
      <c r="H78" s="227">
        <v>10</v>
      </c>
      <c r="I78" s="227">
        <v>5</v>
      </c>
      <c r="J78" s="228">
        <v>-3</v>
      </c>
      <c r="L78" s="205" t="s">
        <v>446</v>
      </c>
      <c r="M78" s="82">
        <f>SUM(M76:M77)</f>
        <v>11</v>
      </c>
      <c r="N78" s="82">
        <f>SUM(N76:N77)</f>
        <v>7</v>
      </c>
      <c r="O78" s="82">
        <f>SUM(O76:O77)</f>
        <v>4</v>
      </c>
      <c r="P78" s="82">
        <f>SUM(P76:P77)</f>
        <v>56</v>
      </c>
      <c r="Q78" s="83">
        <f>P78/M78</f>
        <v>5.0909090909090908</v>
      </c>
      <c r="R78" s="82">
        <f>SUM(R76:R77)</f>
        <v>48</v>
      </c>
      <c r="S78" s="83">
        <f>R78/M78</f>
        <v>4.3636363636363633</v>
      </c>
      <c r="T78" s="78">
        <f>P78-R78</f>
        <v>8</v>
      </c>
    </row>
    <row r="79" spans="2:20" x14ac:dyDescent="0.25">
      <c r="B79" s="226">
        <v>2009</v>
      </c>
      <c r="C79" s="227">
        <v>1</v>
      </c>
      <c r="D79" s="227">
        <v>0</v>
      </c>
      <c r="E79" s="227">
        <v>2</v>
      </c>
      <c r="F79" s="227">
        <v>6</v>
      </c>
      <c r="G79" s="227">
        <v>6</v>
      </c>
      <c r="H79" s="227">
        <v>14</v>
      </c>
      <c r="I79" s="227">
        <v>14</v>
      </c>
      <c r="J79" s="228">
        <v>-8</v>
      </c>
    </row>
    <row r="80" spans="2:20" ht="18.75" x14ac:dyDescent="0.3">
      <c r="B80" s="226">
        <v>2005</v>
      </c>
      <c r="C80" s="227">
        <v>2</v>
      </c>
      <c r="D80" s="227">
        <v>0</v>
      </c>
      <c r="E80" s="227">
        <v>2</v>
      </c>
      <c r="F80" s="227">
        <v>6</v>
      </c>
      <c r="G80" s="227">
        <v>3</v>
      </c>
      <c r="H80" s="227">
        <v>9</v>
      </c>
      <c r="I80" s="229">
        <v>4.5</v>
      </c>
      <c r="J80" s="228">
        <v>-3</v>
      </c>
      <c r="L80" s="70"/>
      <c r="M80" s="27"/>
      <c r="N80" s="27"/>
      <c r="O80" s="27"/>
      <c r="P80" s="206" t="s">
        <v>433</v>
      </c>
      <c r="Q80" s="27"/>
      <c r="R80" s="27"/>
      <c r="S80" s="27"/>
      <c r="T80" s="71"/>
    </row>
    <row r="81" spans="2:20" x14ac:dyDescent="0.25">
      <c r="B81" s="226">
        <v>2004</v>
      </c>
      <c r="C81" s="227">
        <v>4</v>
      </c>
      <c r="D81" s="227">
        <v>2</v>
      </c>
      <c r="E81" s="227">
        <v>2</v>
      </c>
      <c r="F81" s="227">
        <v>12</v>
      </c>
      <c r="G81" s="227">
        <v>3</v>
      </c>
      <c r="H81" s="227">
        <v>15</v>
      </c>
      <c r="I81" s="229">
        <v>3.75</v>
      </c>
      <c r="J81" s="228">
        <v>-3</v>
      </c>
      <c r="L81" s="193" t="s">
        <v>297</v>
      </c>
      <c r="M81" s="3" t="s">
        <v>244</v>
      </c>
      <c r="N81" s="18" t="s">
        <v>115</v>
      </c>
      <c r="O81" s="18" t="s">
        <v>112</v>
      </c>
      <c r="P81" s="18" t="s">
        <v>113</v>
      </c>
      <c r="Q81" s="18" t="s">
        <v>117</v>
      </c>
      <c r="R81" s="18" t="s">
        <v>114</v>
      </c>
      <c r="S81" s="18" t="s">
        <v>116</v>
      </c>
      <c r="T81" s="97" t="s">
        <v>118</v>
      </c>
    </row>
    <row r="82" spans="2:20" ht="15.75" thickBot="1" x14ac:dyDescent="0.3">
      <c r="B82" s="233" t="s">
        <v>446</v>
      </c>
      <c r="C82" s="234">
        <f>SUM(C64:C81)</f>
        <v>51</v>
      </c>
      <c r="D82" s="234">
        <f>SUM(D64:D81)</f>
        <v>16</v>
      </c>
      <c r="E82" s="234">
        <f>SUM(E64:E81)</f>
        <v>36</v>
      </c>
      <c r="F82" s="234">
        <f>SUM(F64:F81)</f>
        <v>161</v>
      </c>
      <c r="G82" s="235">
        <f>F82/C82</f>
        <v>3.1568627450980391</v>
      </c>
      <c r="H82" s="234">
        <f>SUM(H64:H81)</f>
        <v>306</v>
      </c>
      <c r="I82" s="235">
        <f>H82/C82</f>
        <v>6</v>
      </c>
      <c r="J82" s="236">
        <f>F82-H82</f>
        <v>-145</v>
      </c>
      <c r="L82" s="25">
        <v>1996</v>
      </c>
      <c r="M82" s="1">
        <v>6</v>
      </c>
      <c r="N82" s="1">
        <v>4</v>
      </c>
      <c r="O82" s="1">
        <v>2</v>
      </c>
      <c r="P82" s="1">
        <v>39</v>
      </c>
      <c r="Q82" s="22">
        <v>6.5</v>
      </c>
      <c r="R82" s="1">
        <v>20</v>
      </c>
      <c r="S82" s="22">
        <v>3.3333333333333335</v>
      </c>
      <c r="T82" s="73">
        <v>19</v>
      </c>
    </row>
    <row r="83" spans="2:20" x14ac:dyDescent="0.25">
      <c r="B83" s="17"/>
      <c r="C83" s="17"/>
      <c r="D83" s="17"/>
      <c r="E83" s="17"/>
      <c r="F83" s="17"/>
      <c r="G83" s="19"/>
      <c r="H83" s="17"/>
      <c r="I83" s="19"/>
      <c r="J83" s="17"/>
      <c r="L83" s="25">
        <v>1993</v>
      </c>
      <c r="M83" s="17">
        <v>3</v>
      </c>
      <c r="N83" s="17">
        <v>1</v>
      </c>
      <c r="O83" s="17">
        <v>2</v>
      </c>
      <c r="P83" s="17">
        <v>9</v>
      </c>
      <c r="Q83" s="19">
        <v>3</v>
      </c>
      <c r="R83" s="17">
        <v>12</v>
      </c>
      <c r="S83" s="19">
        <v>4</v>
      </c>
      <c r="T83" s="72">
        <v>-3</v>
      </c>
    </row>
    <row r="84" spans="2:20" ht="18.75" x14ac:dyDescent="0.3">
      <c r="B84" s="211"/>
      <c r="C84" s="129"/>
      <c r="D84" s="129"/>
      <c r="E84" s="129"/>
      <c r="F84" s="206" t="s">
        <v>408</v>
      </c>
      <c r="G84" s="212"/>
      <c r="H84" s="129"/>
      <c r="I84" s="212"/>
      <c r="J84" s="213"/>
      <c r="L84" s="25">
        <v>1992</v>
      </c>
      <c r="M84" s="1">
        <v>2</v>
      </c>
      <c r="N84" s="1">
        <v>0</v>
      </c>
      <c r="O84" s="1">
        <v>2</v>
      </c>
      <c r="P84" s="1">
        <v>4</v>
      </c>
      <c r="Q84" s="22">
        <v>2</v>
      </c>
      <c r="R84" s="1">
        <v>10</v>
      </c>
      <c r="S84" s="22">
        <v>5</v>
      </c>
      <c r="T84" s="73">
        <v>-6</v>
      </c>
    </row>
    <row r="85" spans="2:20" x14ac:dyDescent="0.25">
      <c r="B85" s="214" t="s">
        <v>297</v>
      </c>
      <c r="C85" s="18" t="s">
        <v>244</v>
      </c>
      <c r="D85" s="18" t="s">
        <v>115</v>
      </c>
      <c r="E85" s="18" t="s">
        <v>112</v>
      </c>
      <c r="F85" s="18" t="s">
        <v>113</v>
      </c>
      <c r="G85" s="20" t="s">
        <v>117</v>
      </c>
      <c r="H85" s="18" t="s">
        <v>114</v>
      </c>
      <c r="I85" s="20" t="s">
        <v>116</v>
      </c>
      <c r="J85" s="97" t="s">
        <v>118</v>
      </c>
      <c r="L85" s="25">
        <v>1982</v>
      </c>
      <c r="M85" s="1">
        <v>2</v>
      </c>
      <c r="N85" s="1">
        <v>0</v>
      </c>
      <c r="O85" s="1">
        <v>2</v>
      </c>
      <c r="P85" s="1">
        <v>4</v>
      </c>
      <c r="Q85" s="22">
        <v>2</v>
      </c>
      <c r="R85" s="1">
        <v>9</v>
      </c>
      <c r="S85" s="22">
        <v>4.5</v>
      </c>
      <c r="T85" s="73">
        <v>-5</v>
      </c>
    </row>
    <row r="86" spans="2:20" x14ac:dyDescent="0.25">
      <c r="B86" s="68">
        <v>1980</v>
      </c>
      <c r="C86" s="17">
        <v>5</v>
      </c>
      <c r="D86" s="17">
        <v>3</v>
      </c>
      <c r="E86" s="17">
        <v>2</v>
      </c>
      <c r="F86" s="17">
        <v>18</v>
      </c>
      <c r="G86" s="19">
        <v>3.6</v>
      </c>
      <c r="H86" s="17">
        <v>28</v>
      </c>
      <c r="I86" s="19">
        <v>5.6</v>
      </c>
      <c r="J86" s="72">
        <v>-10</v>
      </c>
      <c r="L86" s="25">
        <v>1980</v>
      </c>
      <c r="M86" s="1">
        <v>3</v>
      </c>
      <c r="N86" s="1">
        <v>1</v>
      </c>
      <c r="O86" s="1">
        <v>2</v>
      </c>
      <c r="P86" s="1">
        <v>9</v>
      </c>
      <c r="Q86" s="22">
        <v>3</v>
      </c>
      <c r="R86" s="1">
        <v>19</v>
      </c>
      <c r="S86" s="22">
        <v>6.333333333333333</v>
      </c>
      <c r="T86" s="73">
        <v>-10</v>
      </c>
    </row>
    <row r="87" spans="2:20" x14ac:dyDescent="0.25">
      <c r="B87" s="68">
        <v>1982</v>
      </c>
      <c r="C87" s="17">
        <v>2</v>
      </c>
      <c r="D87" s="17">
        <v>0</v>
      </c>
      <c r="E87" s="17">
        <v>2</v>
      </c>
      <c r="F87" s="17">
        <v>8</v>
      </c>
      <c r="G87" s="19">
        <v>4</v>
      </c>
      <c r="H87" s="17">
        <v>11</v>
      </c>
      <c r="I87" s="19">
        <v>5.5</v>
      </c>
      <c r="J87" s="72">
        <v>-3</v>
      </c>
      <c r="L87" s="205" t="s">
        <v>446</v>
      </c>
      <c r="M87" s="82">
        <f>SUM(M82:M86)</f>
        <v>16</v>
      </c>
      <c r="N87" s="82">
        <f>SUM(N82:N86)</f>
        <v>6</v>
      </c>
      <c r="O87" s="82">
        <f>SUM(O82:O86)</f>
        <v>10</v>
      </c>
      <c r="P87" s="82">
        <f>SUM(P82:P86)</f>
        <v>65</v>
      </c>
      <c r="Q87" s="83">
        <f>P87/M87</f>
        <v>4.0625</v>
      </c>
      <c r="R87" s="82">
        <f>SUM(R82:R86)</f>
        <v>70</v>
      </c>
      <c r="S87" s="83">
        <f>R87/M87</f>
        <v>4.375</v>
      </c>
      <c r="T87" s="215">
        <f>P87-R87</f>
        <v>-5</v>
      </c>
    </row>
    <row r="88" spans="2:20" x14ac:dyDescent="0.25">
      <c r="B88" s="205" t="s">
        <v>446</v>
      </c>
      <c r="C88" s="82">
        <f>SUM(C86:C87)</f>
        <v>7</v>
      </c>
      <c r="D88" s="82">
        <f>SUM(D86:D87)</f>
        <v>3</v>
      </c>
      <c r="E88" s="82">
        <f>SUM(E86:E87)</f>
        <v>4</v>
      </c>
      <c r="F88" s="82">
        <f>SUM(F86:F87)</f>
        <v>26</v>
      </c>
      <c r="G88" s="83">
        <f>F88/C88</f>
        <v>3.7142857142857144</v>
      </c>
      <c r="H88" s="82">
        <f>SUM(H86:H87)</f>
        <v>39</v>
      </c>
      <c r="I88" s="83">
        <f>H88/C88</f>
        <v>5.5714285714285712</v>
      </c>
      <c r="J88" s="78">
        <f>F88-H88</f>
        <v>-13</v>
      </c>
    </row>
    <row r="89" spans="2:20" ht="18.75" x14ac:dyDescent="0.3">
      <c r="L89" s="70"/>
      <c r="M89" s="27"/>
      <c r="N89" s="27"/>
      <c r="O89" s="27"/>
      <c r="P89" s="206" t="s">
        <v>476</v>
      </c>
      <c r="Q89" s="27"/>
      <c r="R89" s="27"/>
      <c r="S89" s="27"/>
      <c r="T89" s="71"/>
    </row>
    <row r="90" spans="2:20" ht="18.75" x14ac:dyDescent="0.3">
      <c r="B90" s="70"/>
      <c r="C90" s="27"/>
      <c r="D90" s="27"/>
      <c r="E90" s="27"/>
      <c r="F90" s="206" t="s">
        <v>97</v>
      </c>
      <c r="G90" s="27"/>
      <c r="H90" s="27"/>
      <c r="I90" s="27"/>
      <c r="J90" s="71"/>
      <c r="L90" s="193" t="s">
        <v>297</v>
      </c>
      <c r="M90" s="3" t="s">
        <v>244</v>
      </c>
      <c r="N90" s="18" t="s">
        <v>115</v>
      </c>
      <c r="O90" s="18" t="s">
        <v>112</v>
      </c>
      <c r="P90" s="18" t="s">
        <v>113</v>
      </c>
      <c r="Q90" s="18" t="s">
        <v>117</v>
      </c>
      <c r="R90" s="18" t="s">
        <v>114</v>
      </c>
      <c r="S90" s="18" t="s">
        <v>116</v>
      </c>
      <c r="T90" s="97" t="s">
        <v>118</v>
      </c>
    </row>
    <row r="91" spans="2:20" x14ac:dyDescent="0.25">
      <c r="B91" s="193" t="s">
        <v>297</v>
      </c>
      <c r="C91" s="3" t="s">
        <v>244</v>
      </c>
      <c r="D91" s="3" t="s">
        <v>115</v>
      </c>
      <c r="E91" s="3" t="s">
        <v>112</v>
      </c>
      <c r="F91" s="3" t="s">
        <v>113</v>
      </c>
      <c r="G91" s="3" t="s">
        <v>117</v>
      </c>
      <c r="H91" s="3" t="s">
        <v>114</v>
      </c>
      <c r="I91" s="3" t="s">
        <v>116</v>
      </c>
      <c r="J91" s="204" t="s">
        <v>118</v>
      </c>
      <c r="L91" s="25">
        <v>2013</v>
      </c>
      <c r="M91" s="1">
        <v>3</v>
      </c>
      <c r="N91" s="1">
        <v>1</v>
      </c>
      <c r="O91" s="1">
        <v>2</v>
      </c>
      <c r="P91" s="1">
        <v>15</v>
      </c>
      <c r="Q91" s="1">
        <v>5</v>
      </c>
      <c r="R91" s="1">
        <v>14</v>
      </c>
      <c r="S91" s="22">
        <v>4.666666666666667</v>
      </c>
      <c r="T91" s="73">
        <v>1</v>
      </c>
    </row>
    <row r="92" spans="2:20" x14ac:dyDescent="0.25">
      <c r="B92" s="25">
        <v>2023</v>
      </c>
      <c r="C92" s="1">
        <v>2</v>
      </c>
      <c r="D92" s="1">
        <v>0</v>
      </c>
      <c r="E92" s="1">
        <v>2</v>
      </c>
      <c r="F92" s="1">
        <v>14</v>
      </c>
      <c r="G92" s="1">
        <v>7</v>
      </c>
      <c r="H92" s="1">
        <v>17</v>
      </c>
      <c r="I92" s="1">
        <v>8.5</v>
      </c>
      <c r="J92" s="73">
        <v>-3</v>
      </c>
      <c r="L92" s="25">
        <v>2012</v>
      </c>
      <c r="M92" s="1">
        <v>5</v>
      </c>
      <c r="N92" s="1">
        <v>3</v>
      </c>
      <c r="O92" s="1">
        <v>2</v>
      </c>
      <c r="P92" s="1">
        <v>31</v>
      </c>
      <c r="Q92" s="1">
        <v>6.2</v>
      </c>
      <c r="R92" s="1">
        <v>20</v>
      </c>
      <c r="S92" s="1">
        <v>4</v>
      </c>
      <c r="T92" s="73">
        <v>11</v>
      </c>
    </row>
    <row r="93" spans="2:20" x14ac:dyDescent="0.25">
      <c r="B93" s="25">
        <v>2004</v>
      </c>
      <c r="C93" s="1">
        <v>6</v>
      </c>
      <c r="D93" s="1">
        <v>4</v>
      </c>
      <c r="E93" s="1">
        <v>2</v>
      </c>
      <c r="F93" s="1">
        <v>29</v>
      </c>
      <c r="G93" s="22">
        <v>4.833333333333333</v>
      </c>
      <c r="H93" s="1">
        <v>9</v>
      </c>
      <c r="I93" s="1">
        <v>1.5</v>
      </c>
      <c r="J93" s="73">
        <v>20</v>
      </c>
      <c r="L93" s="25">
        <v>2011</v>
      </c>
      <c r="M93" s="1">
        <v>5</v>
      </c>
      <c r="N93" s="1">
        <v>3</v>
      </c>
      <c r="O93" s="1">
        <v>2</v>
      </c>
      <c r="P93" s="1">
        <v>30</v>
      </c>
      <c r="Q93" s="1">
        <v>6</v>
      </c>
      <c r="R93" s="1">
        <v>17</v>
      </c>
      <c r="S93" s="1">
        <v>3.4</v>
      </c>
      <c r="T93" s="73">
        <v>13</v>
      </c>
    </row>
    <row r="94" spans="2:20" x14ac:dyDescent="0.25">
      <c r="B94" s="25">
        <v>1996</v>
      </c>
      <c r="C94" s="1">
        <v>5</v>
      </c>
      <c r="D94" s="1">
        <v>3</v>
      </c>
      <c r="E94" s="1">
        <v>2</v>
      </c>
      <c r="F94" s="1">
        <v>17</v>
      </c>
      <c r="G94" s="22">
        <v>3.4</v>
      </c>
      <c r="H94" s="1">
        <v>28</v>
      </c>
      <c r="I94" s="22">
        <v>5.6</v>
      </c>
      <c r="J94" s="73">
        <v>-11</v>
      </c>
      <c r="L94" s="25">
        <v>2010</v>
      </c>
      <c r="M94" s="1">
        <v>3</v>
      </c>
      <c r="N94" s="1">
        <v>1</v>
      </c>
      <c r="O94" s="1">
        <v>2</v>
      </c>
      <c r="P94" s="1">
        <v>11</v>
      </c>
      <c r="Q94" s="22">
        <v>3.6666666666666665</v>
      </c>
      <c r="R94" s="1">
        <v>12</v>
      </c>
      <c r="S94" s="1">
        <v>4</v>
      </c>
      <c r="T94" s="73">
        <v>-1</v>
      </c>
    </row>
    <row r="95" spans="2:20" x14ac:dyDescent="0.25">
      <c r="B95" s="25">
        <v>1995</v>
      </c>
      <c r="C95" s="17">
        <v>4</v>
      </c>
      <c r="D95" s="17">
        <v>2</v>
      </c>
      <c r="E95" s="17">
        <v>2</v>
      </c>
      <c r="F95" s="17">
        <v>18</v>
      </c>
      <c r="G95" s="19">
        <v>4.5</v>
      </c>
      <c r="H95" s="17">
        <v>21</v>
      </c>
      <c r="I95" s="19">
        <v>5.25</v>
      </c>
      <c r="J95" s="72">
        <v>-3</v>
      </c>
      <c r="L95" s="25">
        <v>2005</v>
      </c>
      <c r="M95" s="1">
        <v>5</v>
      </c>
      <c r="N95" s="1">
        <v>3</v>
      </c>
      <c r="O95" s="1">
        <v>2</v>
      </c>
      <c r="P95" s="1">
        <v>8</v>
      </c>
      <c r="Q95" s="1">
        <v>1.6</v>
      </c>
      <c r="R95" s="1">
        <v>8</v>
      </c>
      <c r="S95" s="1">
        <v>1.6</v>
      </c>
      <c r="T95" s="73">
        <v>0</v>
      </c>
    </row>
    <row r="96" spans="2:20" x14ac:dyDescent="0.25">
      <c r="B96" s="25">
        <v>1994</v>
      </c>
      <c r="C96" s="17">
        <v>3</v>
      </c>
      <c r="D96" s="17">
        <v>1</v>
      </c>
      <c r="E96" s="17">
        <v>2</v>
      </c>
      <c r="F96" s="17">
        <v>10</v>
      </c>
      <c r="G96" s="22">
        <v>3.3333333333333335</v>
      </c>
      <c r="H96" s="17">
        <v>19</v>
      </c>
      <c r="I96" s="19">
        <v>6.333333333333333</v>
      </c>
      <c r="J96" s="72">
        <v>-9</v>
      </c>
      <c r="L96" s="25">
        <v>1996</v>
      </c>
      <c r="M96" s="1">
        <v>5</v>
      </c>
      <c r="N96" s="1">
        <v>3</v>
      </c>
      <c r="O96" s="1">
        <v>2</v>
      </c>
      <c r="P96" s="1">
        <v>32</v>
      </c>
      <c r="Q96" s="22">
        <v>6.4</v>
      </c>
      <c r="R96" s="1">
        <v>31</v>
      </c>
      <c r="S96" s="22">
        <v>6.2</v>
      </c>
      <c r="T96" s="73">
        <v>1</v>
      </c>
    </row>
    <row r="97" spans="2:22" x14ac:dyDescent="0.25">
      <c r="B97" s="25">
        <v>1993</v>
      </c>
      <c r="C97" s="17">
        <v>3</v>
      </c>
      <c r="D97" s="17">
        <v>1</v>
      </c>
      <c r="E97" s="1">
        <v>2</v>
      </c>
      <c r="F97" s="1">
        <v>15</v>
      </c>
      <c r="G97" s="19">
        <v>5</v>
      </c>
      <c r="H97" s="1">
        <v>24</v>
      </c>
      <c r="I97" s="19">
        <v>8</v>
      </c>
      <c r="J97" s="72">
        <v>-9</v>
      </c>
      <c r="L97" s="205" t="s">
        <v>446</v>
      </c>
      <c r="M97" s="82">
        <f>SUM(M91:M96)</f>
        <v>26</v>
      </c>
      <c r="N97" s="82">
        <f>SUM(N91:N96)</f>
        <v>14</v>
      </c>
      <c r="O97" s="82">
        <f>SUM(O91:O96)</f>
        <v>12</v>
      </c>
      <c r="P97" s="82">
        <f>SUM(P91:P96)</f>
        <v>127</v>
      </c>
      <c r="Q97" s="83">
        <f>P97/M97</f>
        <v>4.884615384615385</v>
      </c>
      <c r="R97" s="82">
        <f>SUM(R91:R96)</f>
        <v>102</v>
      </c>
      <c r="S97" s="83">
        <f>R97/M97</f>
        <v>3.9230769230769229</v>
      </c>
      <c r="T97" s="78">
        <f>P97-R97</f>
        <v>25</v>
      </c>
    </row>
    <row r="98" spans="2:22" x14ac:dyDescent="0.25">
      <c r="B98" s="25">
        <v>1992</v>
      </c>
      <c r="C98" s="1">
        <v>3</v>
      </c>
      <c r="D98" s="1">
        <v>1</v>
      </c>
      <c r="E98" s="1">
        <v>2</v>
      </c>
      <c r="F98" s="1">
        <v>13</v>
      </c>
      <c r="G98" s="22">
        <v>4.333333333333333</v>
      </c>
      <c r="H98" s="1">
        <v>17</v>
      </c>
      <c r="I98" s="22">
        <v>5.666666666666667</v>
      </c>
      <c r="J98" s="73">
        <v>-4</v>
      </c>
    </row>
    <row r="99" spans="2:22" ht="18.75" x14ac:dyDescent="0.3">
      <c r="B99" s="25">
        <v>1989</v>
      </c>
      <c r="C99" s="1">
        <v>4</v>
      </c>
      <c r="D99" s="1">
        <v>2</v>
      </c>
      <c r="E99" s="1">
        <v>2</v>
      </c>
      <c r="F99" s="1">
        <v>20</v>
      </c>
      <c r="G99" s="22">
        <v>5</v>
      </c>
      <c r="H99" s="1">
        <v>23</v>
      </c>
      <c r="I99" s="22">
        <v>5.75</v>
      </c>
      <c r="J99" s="73">
        <v>-3</v>
      </c>
      <c r="L99" s="211"/>
      <c r="M99" s="129"/>
      <c r="N99" s="27"/>
      <c r="O99" s="129"/>
      <c r="P99" s="206" t="s">
        <v>478</v>
      </c>
      <c r="Q99" s="212"/>
      <c r="R99" s="129"/>
      <c r="S99" s="212"/>
      <c r="T99" s="213"/>
    </row>
    <row r="100" spans="2:22" x14ac:dyDescent="0.25">
      <c r="B100" s="205" t="s">
        <v>446</v>
      </c>
      <c r="C100" s="82">
        <f>SUM(C92:C99)</f>
        <v>30</v>
      </c>
      <c r="D100" s="82">
        <f>SUM(D92:D99)</f>
        <v>14</v>
      </c>
      <c r="E100" s="82">
        <f>SUM(E92:E99)</f>
        <v>16</v>
      </c>
      <c r="F100" s="82">
        <f>SUM(F92:F99)</f>
        <v>136</v>
      </c>
      <c r="G100" s="83">
        <f>F100/C100</f>
        <v>4.5333333333333332</v>
      </c>
      <c r="H100" s="82">
        <f>SUM(H92:H99)</f>
        <v>158</v>
      </c>
      <c r="I100" s="83">
        <f>H100/C100</f>
        <v>5.2666666666666666</v>
      </c>
      <c r="J100" s="78">
        <f>F100-H100</f>
        <v>-22</v>
      </c>
      <c r="L100" s="193" t="s">
        <v>297</v>
      </c>
      <c r="M100" s="3" t="s">
        <v>244</v>
      </c>
      <c r="N100" s="18" t="s">
        <v>115</v>
      </c>
      <c r="O100" s="18" t="s">
        <v>112</v>
      </c>
      <c r="P100" s="18" t="s">
        <v>113</v>
      </c>
      <c r="Q100" s="20" t="s">
        <v>117</v>
      </c>
      <c r="R100" s="18" t="s">
        <v>114</v>
      </c>
      <c r="S100" s="20" t="s">
        <v>116</v>
      </c>
      <c r="T100" s="97" t="s">
        <v>118</v>
      </c>
    </row>
    <row r="101" spans="2:22" ht="15.75" thickBot="1" x14ac:dyDescent="0.3">
      <c r="L101" s="74">
        <v>1993</v>
      </c>
      <c r="M101" s="77">
        <v>2</v>
      </c>
      <c r="N101" s="77">
        <v>0</v>
      </c>
      <c r="O101" s="77">
        <v>2</v>
      </c>
      <c r="P101" s="77">
        <v>6</v>
      </c>
      <c r="Q101" s="81">
        <v>3</v>
      </c>
      <c r="R101" s="77">
        <v>26</v>
      </c>
      <c r="S101" s="81">
        <v>13</v>
      </c>
      <c r="T101" s="76">
        <v>-20</v>
      </c>
    </row>
    <row r="102" spans="2:22" ht="19.5" thickBot="1" x14ac:dyDescent="0.35">
      <c r="B102" s="219"/>
      <c r="C102" s="220"/>
      <c r="D102" s="220"/>
      <c r="E102" s="220"/>
      <c r="F102" s="221" t="s">
        <v>16</v>
      </c>
      <c r="G102" s="220"/>
      <c r="H102" s="220"/>
      <c r="I102" s="220"/>
      <c r="J102" s="222"/>
      <c r="L102" s="17"/>
      <c r="M102" s="17"/>
      <c r="N102" s="17"/>
      <c r="O102" s="17"/>
      <c r="P102" s="17"/>
      <c r="Q102" s="19"/>
      <c r="R102" s="17"/>
      <c r="S102" s="19"/>
      <c r="T102" s="17"/>
    </row>
    <row r="103" spans="2:22" ht="18.75" x14ac:dyDescent="0.3">
      <c r="B103" s="223" t="s">
        <v>297</v>
      </c>
      <c r="C103" s="224" t="s">
        <v>244</v>
      </c>
      <c r="D103" s="224" t="s">
        <v>115</v>
      </c>
      <c r="E103" s="224" t="s">
        <v>112</v>
      </c>
      <c r="F103" s="224" t="s">
        <v>113</v>
      </c>
      <c r="G103" s="224" t="s">
        <v>117</v>
      </c>
      <c r="H103" s="224" t="s">
        <v>114</v>
      </c>
      <c r="I103" s="224" t="s">
        <v>116</v>
      </c>
      <c r="J103" s="225" t="s">
        <v>118</v>
      </c>
      <c r="L103" s="219"/>
      <c r="M103" s="220"/>
      <c r="N103" s="220"/>
      <c r="O103" s="220"/>
      <c r="P103" s="221" t="s">
        <v>473</v>
      </c>
      <c r="Q103" s="220"/>
      <c r="R103" s="220"/>
      <c r="S103" s="220"/>
      <c r="T103" s="222"/>
    </row>
    <row r="104" spans="2:22" x14ac:dyDescent="0.25">
      <c r="B104" s="226">
        <v>2026</v>
      </c>
      <c r="C104" s="227">
        <v>3</v>
      </c>
      <c r="D104" s="227">
        <v>1</v>
      </c>
      <c r="E104" s="227">
        <v>2</v>
      </c>
      <c r="F104" s="227">
        <v>18</v>
      </c>
      <c r="G104" s="227">
        <v>6</v>
      </c>
      <c r="H104" s="227">
        <v>28</v>
      </c>
      <c r="I104" s="227">
        <v>9.3333333333333339</v>
      </c>
      <c r="J104" s="228">
        <v>-10</v>
      </c>
      <c r="L104" s="223" t="s">
        <v>297</v>
      </c>
      <c r="M104" s="224" t="s">
        <v>244</v>
      </c>
      <c r="N104" s="224" t="s">
        <v>115</v>
      </c>
      <c r="O104" s="224" t="s">
        <v>112</v>
      </c>
      <c r="P104" s="224" t="s">
        <v>113</v>
      </c>
      <c r="Q104" s="224" t="s">
        <v>117</v>
      </c>
      <c r="R104" s="224" t="s">
        <v>114</v>
      </c>
      <c r="S104" s="224" t="s">
        <v>116</v>
      </c>
      <c r="T104" s="225" t="s">
        <v>118</v>
      </c>
    </row>
    <row r="105" spans="2:22" x14ac:dyDescent="0.25">
      <c r="B105" s="226">
        <v>2025</v>
      </c>
      <c r="C105" s="227">
        <v>3</v>
      </c>
      <c r="D105" s="227">
        <v>1</v>
      </c>
      <c r="E105" s="227">
        <v>2</v>
      </c>
      <c r="F105" s="227">
        <v>10</v>
      </c>
      <c r="G105" s="229">
        <v>3.3333333333333335</v>
      </c>
      <c r="H105" s="227">
        <v>26</v>
      </c>
      <c r="I105" s="229">
        <v>8.6666666666666661</v>
      </c>
      <c r="J105" s="228">
        <v>-16</v>
      </c>
      <c r="L105" s="226">
        <v>2026</v>
      </c>
      <c r="M105" s="227">
        <v>7</v>
      </c>
      <c r="N105" s="227">
        <v>5</v>
      </c>
      <c r="O105" s="227">
        <v>2</v>
      </c>
      <c r="P105" s="227">
        <v>50</v>
      </c>
      <c r="Q105" s="229">
        <v>7.1428571428571432</v>
      </c>
      <c r="R105" s="227">
        <v>39</v>
      </c>
      <c r="S105" s="229">
        <v>5.5714285714285712</v>
      </c>
      <c r="T105" s="228">
        <v>11</v>
      </c>
    </row>
    <row r="106" spans="2:22" x14ac:dyDescent="0.25">
      <c r="B106" s="226">
        <v>2024</v>
      </c>
      <c r="C106" s="227">
        <v>2</v>
      </c>
      <c r="D106" s="227">
        <v>0</v>
      </c>
      <c r="E106" s="227">
        <v>2</v>
      </c>
      <c r="F106" s="227">
        <v>7</v>
      </c>
      <c r="G106" s="227">
        <v>3.5</v>
      </c>
      <c r="H106" s="227">
        <v>13</v>
      </c>
      <c r="I106" s="227">
        <v>6.5</v>
      </c>
      <c r="J106" s="228">
        <v>-6</v>
      </c>
      <c r="L106" s="226">
        <v>2025</v>
      </c>
      <c r="M106" s="227">
        <v>5</v>
      </c>
      <c r="N106" s="227">
        <v>3</v>
      </c>
      <c r="O106" s="227">
        <v>2</v>
      </c>
      <c r="P106" s="227">
        <v>30</v>
      </c>
      <c r="Q106" s="227">
        <v>6</v>
      </c>
      <c r="R106" s="227">
        <v>29</v>
      </c>
      <c r="S106" s="227">
        <v>5.8</v>
      </c>
      <c r="T106" s="228">
        <v>1</v>
      </c>
    </row>
    <row r="107" spans="2:22" x14ac:dyDescent="0.25">
      <c r="B107" s="226">
        <v>2023</v>
      </c>
      <c r="C107" s="227">
        <v>5</v>
      </c>
      <c r="D107" s="227">
        <v>3</v>
      </c>
      <c r="E107" s="227">
        <v>2</v>
      </c>
      <c r="F107" s="227">
        <v>41</v>
      </c>
      <c r="G107" s="227">
        <v>8.1999999999999993</v>
      </c>
      <c r="H107" s="227">
        <v>34</v>
      </c>
      <c r="I107" s="227">
        <v>6.8</v>
      </c>
      <c r="J107" s="228">
        <v>7</v>
      </c>
      <c r="L107" s="226">
        <v>2024</v>
      </c>
      <c r="M107" s="227">
        <v>7</v>
      </c>
      <c r="N107" s="227">
        <v>5</v>
      </c>
      <c r="O107" s="227">
        <v>2</v>
      </c>
      <c r="P107" s="227">
        <v>38</v>
      </c>
      <c r="Q107" s="229">
        <v>5.4285714285714288</v>
      </c>
      <c r="R107" s="227">
        <v>29</v>
      </c>
      <c r="S107" s="229">
        <v>4.1428571428571432</v>
      </c>
      <c r="T107" s="228">
        <v>9</v>
      </c>
    </row>
    <row r="108" spans="2:22" x14ac:dyDescent="0.25">
      <c r="B108" s="226">
        <v>2022</v>
      </c>
      <c r="C108" s="227">
        <v>3</v>
      </c>
      <c r="D108" s="227">
        <v>1</v>
      </c>
      <c r="E108" s="227">
        <v>2</v>
      </c>
      <c r="F108" s="227">
        <v>14</v>
      </c>
      <c r="G108" s="229">
        <v>4.666666666666667</v>
      </c>
      <c r="H108" s="227">
        <v>23</v>
      </c>
      <c r="I108" s="229">
        <v>7.666666666666667</v>
      </c>
      <c r="J108" s="228">
        <v>-9</v>
      </c>
      <c r="L108" s="226">
        <v>2023</v>
      </c>
      <c r="M108" s="227">
        <v>6</v>
      </c>
      <c r="N108" s="227">
        <v>4</v>
      </c>
      <c r="O108" s="227">
        <v>2</v>
      </c>
      <c r="P108" s="227">
        <v>38</v>
      </c>
      <c r="Q108" s="229">
        <v>6.333333333333333</v>
      </c>
      <c r="R108" s="227">
        <v>35</v>
      </c>
      <c r="S108" s="229">
        <v>5.833333333333333</v>
      </c>
      <c r="T108" s="228">
        <v>3</v>
      </c>
    </row>
    <row r="109" spans="2:22" x14ac:dyDescent="0.25">
      <c r="B109" s="226">
        <v>2019</v>
      </c>
      <c r="C109" s="227">
        <v>2</v>
      </c>
      <c r="D109" s="227">
        <v>0</v>
      </c>
      <c r="E109" s="227">
        <v>2</v>
      </c>
      <c r="F109" s="227">
        <v>3</v>
      </c>
      <c r="G109" s="227">
        <v>1.5</v>
      </c>
      <c r="H109" s="227">
        <v>9</v>
      </c>
      <c r="I109" s="227">
        <v>4.5</v>
      </c>
      <c r="J109" s="228">
        <v>-6</v>
      </c>
      <c r="L109" s="226">
        <v>2022</v>
      </c>
      <c r="M109" s="227">
        <v>8</v>
      </c>
      <c r="N109" s="227">
        <v>6</v>
      </c>
      <c r="O109" s="227">
        <v>2</v>
      </c>
      <c r="P109" s="227">
        <v>73</v>
      </c>
      <c r="Q109" s="229">
        <v>9.125</v>
      </c>
      <c r="R109" s="227">
        <v>25</v>
      </c>
      <c r="S109" s="229">
        <v>3.125</v>
      </c>
      <c r="T109" s="228">
        <v>48</v>
      </c>
    </row>
    <row r="110" spans="2:22" x14ac:dyDescent="0.25">
      <c r="B110" s="226">
        <v>2018</v>
      </c>
      <c r="C110" s="227">
        <v>3</v>
      </c>
      <c r="D110" s="227">
        <v>1</v>
      </c>
      <c r="E110" s="227">
        <v>2</v>
      </c>
      <c r="F110" s="227">
        <v>17</v>
      </c>
      <c r="G110" s="229">
        <v>5.666666666666667</v>
      </c>
      <c r="H110" s="227">
        <v>16</v>
      </c>
      <c r="I110" s="229">
        <v>5.333333333333333</v>
      </c>
      <c r="J110" s="228">
        <v>1</v>
      </c>
      <c r="L110" s="226">
        <v>2019</v>
      </c>
      <c r="M110" s="227">
        <v>7</v>
      </c>
      <c r="N110" s="227">
        <v>6</v>
      </c>
      <c r="O110" s="227">
        <v>1</v>
      </c>
      <c r="P110" s="227">
        <v>36</v>
      </c>
      <c r="Q110" s="229">
        <v>5.1428571428571432</v>
      </c>
      <c r="R110" s="227">
        <v>22</v>
      </c>
      <c r="S110" s="229">
        <v>3.1428571428571428</v>
      </c>
      <c r="T110" s="228">
        <v>14</v>
      </c>
      <c r="U110" s="3"/>
      <c r="V110" s="3"/>
    </row>
    <row r="111" spans="2:22" x14ac:dyDescent="0.25">
      <c r="B111" s="226">
        <v>2017</v>
      </c>
      <c r="C111" s="227">
        <v>3</v>
      </c>
      <c r="D111" s="227">
        <v>1</v>
      </c>
      <c r="E111" s="227">
        <v>2</v>
      </c>
      <c r="F111" s="227">
        <v>10</v>
      </c>
      <c r="G111" s="229">
        <v>3.3333333333333335</v>
      </c>
      <c r="H111" s="227">
        <v>10</v>
      </c>
      <c r="I111" s="229">
        <v>3.3333333333333335</v>
      </c>
      <c r="J111" s="228">
        <v>0</v>
      </c>
      <c r="L111" s="226">
        <v>2018</v>
      </c>
      <c r="M111" s="227">
        <v>5</v>
      </c>
      <c r="N111" s="227">
        <v>3</v>
      </c>
      <c r="O111" s="227">
        <v>2</v>
      </c>
      <c r="P111" s="227">
        <v>30</v>
      </c>
      <c r="Q111" s="227">
        <v>6</v>
      </c>
      <c r="R111" s="227">
        <v>18</v>
      </c>
      <c r="S111" s="227">
        <v>3.6</v>
      </c>
      <c r="T111" s="228">
        <v>12</v>
      </c>
    </row>
    <row r="112" spans="2:22" x14ac:dyDescent="0.25">
      <c r="B112" s="226">
        <v>2016</v>
      </c>
      <c r="C112" s="227">
        <v>6</v>
      </c>
      <c r="D112" s="227">
        <v>4</v>
      </c>
      <c r="E112" s="227">
        <v>2</v>
      </c>
      <c r="F112" s="227">
        <v>30</v>
      </c>
      <c r="G112" s="227">
        <v>5</v>
      </c>
      <c r="H112" s="227">
        <v>21</v>
      </c>
      <c r="I112" s="227">
        <v>3.5</v>
      </c>
      <c r="J112" s="228">
        <v>9</v>
      </c>
      <c r="L112" s="226">
        <v>2017</v>
      </c>
      <c r="M112" s="227">
        <v>5</v>
      </c>
      <c r="N112" s="227">
        <v>3</v>
      </c>
      <c r="O112" s="227">
        <v>2</v>
      </c>
      <c r="P112" s="227">
        <v>23</v>
      </c>
      <c r="Q112" s="227">
        <v>4.5999999999999996</v>
      </c>
      <c r="R112" s="227">
        <v>14</v>
      </c>
      <c r="S112" s="227">
        <v>2.8</v>
      </c>
      <c r="T112" s="228">
        <v>9</v>
      </c>
      <c r="V112" s="22"/>
    </row>
    <row r="113" spans="2:20" x14ac:dyDescent="0.25">
      <c r="B113" s="226">
        <v>2015</v>
      </c>
      <c r="C113" s="227">
        <v>3</v>
      </c>
      <c r="D113" s="227">
        <v>1</v>
      </c>
      <c r="E113" s="227">
        <v>2</v>
      </c>
      <c r="F113" s="227">
        <v>23</v>
      </c>
      <c r="G113" s="229">
        <v>7.666666666666667</v>
      </c>
      <c r="H113" s="227">
        <v>12</v>
      </c>
      <c r="I113" s="227">
        <v>4</v>
      </c>
      <c r="J113" s="228">
        <v>11</v>
      </c>
      <c r="L113" s="226">
        <v>2016</v>
      </c>
      <c r="M113" s="227">
        <v>2</v>
      </c>
      <c r="N113" s="227">
        <v>0</v>
      </c>
      <c r="O113" s="227">
        <v>2</v>
      </c>
      <c r="P113" s="227">
        <v>7</v>
      </c>
      <c r="Q113" s="227">
        <v>3.5</v>
      </c>
      <c r="R113" s="227">
        <v>10</v>
      </c>
      <c r="S113" s="227">
        <v>5</v>
      </c>
      <c r="T113" s="228">
        <v>-3</v>
      </c>
    </row>
    <row r="114" spans="2:20" x14ac:dyDescent="0.25">
      <c r="B114" s="226">
        <v>2014</v>
      </c>
      <c r="C114" s="227">
        <v>5</v>
      </c>
      <c r="D114" s="227">
        <v>3</v>
      </c>
      <c r="E114" s="227">
        <v>2</v>
      </c>
      <c r="F114" s="227">
        <v>27</v>
      </c>
      <c r="G114" s="227">
        <v>5.4</v>
      </c>
      <c r="H114" s="227">
        <v>22</v>
      </c>
      <c r="I114" s="227">
        <v>4.4000000000000004</v>
      </c>
      <c r="J114" s="228">
        <v>5</v>
      </c>
      <c r="L114" s="226">
        <v>2015</v>
      </c>
      <c r="M114" s="227">
        <v>2</v>
      </c>
      <c r="N114" s="227">
        <v>0</v>
      </c>
      <c r="O114" s="227">
        <v>2</v>
      </c>
      <c r="P114" s="227">
        <v>2</v>
      </c>
      <c r="Q114" s="227">
        <v>1</v>
      </c>
      <c r="R114" s="227">
        <v>11</v>
      </c>
      <c r="S114" s="227">
        <v>5.5</v>
      </c>
      <c r="T114" s="228">
        <v>-9</v>
      </c>
    </row>
    <row r="115" spans="2:20" x14ac:dyDescent="0.25">
      <c r="B115" s="226">
        <v>2013</v>
      </c>
      <c r="C115" s="227">
        <v>6</v>
      </c>
      <c r="D115" s="227">
        <v>4</v>
      </c>
      <c r="E115" s="227">
        <v>2</v>
      </c>
      <c r="F115" s="227">
        <v>27</v>
      </c>
      <c r="G115" s="227">
        <v>4.5</v>
      </c>
      <c r="H115" s="227">
        <v>29</v>
      </c>
      <c r="I115" s="229">
        <v>4.833333333333333</v>
      </c>
      <c r="J115" s="228">
        <v>-2</v>
      </c>
      <c r="L115" s="226">
        <v>2014</v>
      </c>
      <c r="M115" s="227">
        <v>3</v>
      </c>
      <c r="N115" s="227">
        <v>1</v>
      </c>
      <c r="O115" s="227">
        <v>2</v>
      </c>
      <c r="P115" s="227">
        <v>17</v>
      </c>
      <c r="Q115" s="229">
        <v>5.666666666666667</v>
      </c>
      <c r="R115" s="227">
        <v>19</v>
      </c>
      <c r="S115" s="229">
        <v>6.333333333333333</v>
      </c>
      <c r="T115" s="228">
        <v>-2</v>
      </c>
    </row>
    <row r="116" spans="2:20" x14ac:dyDescent="0.25">
      <c r="B116" s="226">
        <v>2012</v>
      </c>
      <c r="C116" s="227">
        <v>3</v>
      </c>
      <c r="D116" s="227">
        <v>1</v>
      </c>
      <c r="E116" s="227">
        <v>2</v>
      </c>
      <c r="F116" s="227">
        <v>15</v>
      </c>
      <c r="G116" s="227">
        <v>3</v>
      </c>
      <c r="H116" s="227">
        <v>13</v>
      </c>
      <c r="I116" s="227">
        <v>3</v>
      </c>
      <c r="J116" s="228">
        <v>2</v>
      </c>
      <c r="L116" s="226">
        <v>2013</v>
      </c>
      <c r="M116" s="227">
        <v>5</v>
      </c>
      <c r="N116" s="227">
        <v>3</v>
      </c>
      <c r="O116" s="227">
        <v>2</v>
      </c>
      <c r="P116" s="227">
        <v>17</v>
      </c>
      <c r="Q116" s="227">
        <v>3.4</v>
      </c>
      <c r="R116" s="227">
        <v>26</v>
      </c>
      <c r="S116" s="227">
        <v>5.2</v>
      </c>
      <c r="T116" s="228">
        <v>-9</v>
      </c>
    </row>
    <row r="117" spans="2:20" x14ac:dyDescent="0.25">
      <c r="B117" s="226">
        <v>2011</v>
      </c>
      <c r="C117" s="227">
        <v>2</v>
      </c>
      <c r="D117" s="227">
        <v>0</v>
      </c>
      <c r="E117" s="227">
        <v>2</v>
      </c>
      <c r="F117" s="227">
        <v>3</v>
      </c>
      <c r="G117" s="227">
        <v>1.5</v>
      </c>
      <c r="H117" s="227">
        <v>5</v>
      </c>
      <c r="I117" s="227">
        <v>2.5</v>
      </c>
      <c r="J117" s="228">
        <v>-2</v>
      </c>
      <c r="L117" s="226">
        <v>2012</v>
      </c>
      <c r="M117" s="227">
        <v>2</v>
      </c>
      <c r="N117" s="227">
        <v>0</v>
      </c>
      <c r="O117" s="227">
        <v>2</v>
      </c>
      <c r="P117" s="227">
        <v>6</v>
      </c>
      <c r="Q117" s="227">
        <v>3</v>
      </c>
      <c r="R117" s="227">
        <v>12</v>
      </c>
      <c r="S117" s="227">
        <v>6</v>
      </c>
      <c r="T117" s="228">
        <v>-6</v>
      </c>
    </row>
    <row r="118" spans="2:20" x14ac:dyDescent="0.25">
      <c r="B118" s="226">
        <v>2010</v>
      </c>
      <c r="C118" s="227">
        <v>2</v>
      </c>
      <c r="D118" s="227">
        <v>0</v>
      </c>
      <c r="E118" s="227">
        <v>2</v>
      </c>
      <c r="F118" s="227">
        <v>3</v>
      </c>
      <c r="G118" s="227">
        <v>1.5</v>
      </c>
      <c r="H118" s="227">
        <v>12</v>
      </c>
      <c r="I118" s="227">
        <v>6</v>
      </c>
      <c r="J118" s="228">
        <v>-9</v>
      </c>
      <c r="L118" s="226">
        <v>2011</v>
      </c>
      <c r="M118" s="227">
        <v>2</v>
      </c>
      <c r="N118" s="227">
        <v>0</v>
      </c>
      <c r="O118" s="227">
        <v>2</v>
      </c>
      <c r="P118" s="227">
        <v>2</v>
      </c>
      <c r="Q118" s="227">
        <v>1</v>
      </c>
      <c r="R118" s="227">
        <v>7</v>
      </c>
      <c r="S118" s="227">
        <v>3.5</v>
      </c>
      <c r="T118" s="228">
        <v>-5</v>
      </c>
    </row>
    <row r="119" spans="2:20" x14ac:dyDescent="0.25">
      <c r="B119" s="226">
        <v>2009</v>
      </c>
      <c r="C119" s="227">
        <v>3</v>
      </c>
      <c r="D119" s="227">
        <v>1</v>
      </c>
      <c r="E119" s="227">
        <v>2</v>
      </c>
      <c r="F119" s="227">
        <v>6</v>
      </c>
      <c r="G119" s="227">
        <v>2</v>
      </c>
      <c r="H119" s="227">
        <v>6</v>
      </c>
      <c r="I119" s="227">
        <v>2</v>
      </c>
      <c r="J119" s="228">
        <v>0</v>
      </c>
      <c r="L119" s="226">
        <v>1994</v>
      </c>
      <c r="M119" s="230">
        <v>6</v>
      </c>
      <c r="N119" s="230">
        <v>5</v>
      </c>
      <c r="O119" s="230">
        <v>1</v>
      </c>
      <c r="P119" s="230">
        <v>43</v>
      </c>
      <c r="Q119" s="229">
        <v>7.166666666666667</v>
      </c>
      <c r="R119" s="230">
        <v>38</v>
      </c>
      <c r="S119" s="231">
        <v>6.333333333333333</v>
      </c>
      <c r="T119" s="232">
        <v>5</v>
      </c>
    </row>
    <row r="120" spans="2:20" ht="15.75" thickBot="1" x14ac:dyDescent="0.3">
      <c r="B120" s="226">
        <v>2004</v>
      </c>
      <c r="C120" s="227">
        <v>7</v>
      </c>
      <c r="D120" s="227">
        <v>5</v>
      </c>
      <c r="E120" s="227">
        <v>2</v>
      </c>
      <c r="F120" s="227">
        <v>38</v>
      </c>
      <c r="G120" s="229">
        <v>5.4285714285714288</v>
      </c>
      <c r="H120" s="227">
        <v>17</v>
      </c>
      <c r="I120" s="229">
        <v>2.4285714285714284</v>
      </c>
      <c r="J120" s="228">
        <v>21</v>
      </c>
      <c r="L120" s="233" t="s">
        <v>446</v>
      </c>
      <c r="M120" s="234">
        <f>SUM(M105:M119)</f>
        <v>72</v>
      </c>
      <c r="N120" s="234">
        <f>SUM(N105:N119)</f>
        <v>44</v>
      </c>
      <c r="O120" s="234">
        <f>SUM(O105:O119)</f>
        <v>28</v>
      </c>
      <c r="P120" s="234">
        <f>SUM(P105:P119)</f>
        <v>412</v>
      </c>
      <c r="Q120" s="235">
        <f>P120/M120</f>
        <v>5.7222222222222223</v>
      </c>
      <c r="R120" s="234">
        <f>SUM(R105:R119)</f>
        <v>334</v>
      </c>
      <c r="S120" s="235">
        <f>R120/M120</f>
        <v>4.6388888888888893</v>
      </c>
      <c r="T120" s="236">
        <f>P120-R120</f>
        <v>78</v>
      </c>
    </row>
    <row r="121" spans="2:20" x14ac:dyDescent="0.25">
      <c r="B121" s="226">
        <v>1996</v>
      </c>
      <c r="C121" s="227">
        <v>6</v>
      </c>
      <c r="D121" s="227">
        <v>4</v>
      </c>
      <c r="E121" s="227">
        <v>2</v>
      </c>
      <c r="F121" s="227">
        <v>43</v>
      </c>
      <c r="G121" s="229">
        <v>7.166666666666667</v>
      </c>
      <c r="H121" s="227">
        <v>25</v>
      </c>
      <c r="I121" s="229">
        <v>4.166666666666667</v>
      </c>
      <c r="J121" s="228">
        <v>18</v>
      </c>
      <c r="L121" s="29"/>
      <c r="M121" s="29"/>
      <c r="N121" s="29"/>
      <c r="O121" s="29"/>
      <c r="P121" s="29"/>
      <c r="Q121" s="84"/>
      <c r="R121" s="29"/>
      <c r="S121" s="84"/>
      <c r="T121" s="29"/>
    </row>
    <row r="122" spans="2:20" ht="18.75" x14ac:dyDescent="0.3">
      <c r="B122" s="226">
        <v>1995</v>
      </c>
      <c r="C122" s="230">
        <v>5</v>
      </c>
      <c r="D122" s="230">
        <v>3</v>
      </c>
      <c r="E122" s="230">
        <v>2</v>
      </c>
      <c r="F122" s="230">
        <v>28</v>
      </c>
      <c r="G122" s="231">
        <v>5.6</v>
      </c>
      <c r="H122" s="230">
        <v>23</v>
      </c>
      <c r="I122" s="231">
        <v>4.5999999999999996</v>
      </c>
      <c r="J122" s="232">
        <v>5</v>
      </c>
      <c r="L122" s="70"/>
      <c r="M122" s="27"/>
      <c r="N122" s="27"/>
      <c r="O122" s="27"/>
      <c r="P122" s="206" t="s">
        <v>379</v>
      </c>
      <c r="Q122" s="27"/>
      <c r="R122" s="27"/>
      <c r="S122" s="27"/>
      <c r="T122" s="71"/>
    </row>
    <row r="123" spans="2:20" x14ac:dyDescent="0.25">
      <c r="B123" s="226">
        <v>1992</v>
      </c>
      <c r="C123" s="227">
        <v>3</v>
      </c>
      <c r="D123" s="227">
        <v>1</v>
      </c>
      <c r="E123" s="227">
        <v>2</v>
      </c>
      <c r="F123" s="227">
        <v>10</v>
      </c>
      <c r="G123" s="229">
        <v>3.3333333333333335</v>
      </c>
      <c r="H123" s="227">
        <v>14</v>
      </c>
      <c r="I123" s="229">
        <v>4.666666666666667</v>
      </c>
      <c r="J123" s="228">
        <v>-4</v>
      </c>
      <c r="L123" s="25" t="s">
        <v>297</v>
      </c>
      <c r="M123" s="3" t="s">
        <v>244</v>
      </c>
      <c r="N123" s="18" t="s">
        <v>115</v>
      </c>
      <c r="O123" s="18" t="s">
        <v>112</v>
      </c>
      <c r="P123" s="18" t="s">
        <v>113</v>
      </c>
      <c r="Q123" s="20" t="s">
        <v>117</v>
      </c>
      <c r="R123" s="18" t="s">
        <v>114</v>
      </c>
      <c r="S123" s="20" t="s">
        <v>116</v>
      </c>
      <c r="T123" s="97" t="s">
        <v>118</v>
      </c>
    </row>
    <row r="124" spans="2:20" x14ac:dyDescent="0.25">
      <c r="B124" s="226">
        <v>1989</v>
      </c>
      <c r="C124" s="227">
        <v>5</v>
      </c>
      <c r="D124" s="227">
        <v>3</v>
      </c>
      <c r="E124" s="227">
        <v>2</v>
      </c>
      <c r="F124" s="227">
        <v>28</v>
      </c>
      <c r="G124" s="229">
        <v>5.6</v>
      </c>
      <c r="H124" s="227">
        <v>23</v>
      </c>
      <c r="I124" s="229">
        <v>4.5999999999999996</v>
      </c>
      <c r="J124" s="228">
        <v>5</v>
      </c>
      <c r="L124" s="205">
        <v>1993</v>
      </c>
      <c r="M124" s="82">
        <v>2</v>
      </c>
      <c r="N124" s="82">
        <v>0</v>
      </c>
      <c r="O124" s="82">
        <v>2</v>
      </c>
      <c r="P124" s="82">
        <v>5</v>
      </c>
      <c r="Q124" s="83">
        <v>2.5</v>
      </c>
      <c r="R124" s="82">
        <v>20</v>
      </c>
      <c r="S124" s="83">
        <v>10</v>
      </c>
      <c r="T124" s="78">
        <v>-15</v>
      </c>
    </row>
    <row r="125" spans="2:20" x14ac:dyDescent="0.25">
      <c r="B125" s="226">
        <v>1983</v>
      </c>
      <c r="C125" s="227">
        <v>2</v>
      </c>
      <c r="D125" s="227">
        <v>0</v>
      </c>
      <c r="E125" s="227">
        <v>2</v>
      </c>
      <c r="F125" s="227">
        <v>0</v>
      </c>
      <c r="G125" s="229">
        <v>0</v>
      </c>
      <c r="H125" s="227">
        <v>14</v>
      </c>
      <c r="I125" s="229">
        <v>7</v>
      </c>
      <c r="J125" s="228">
        <v>-14</v>
      </c>
      <c r="M125" s="17"/>
      <c r="N125" s="17"/>
      <c r="O125" s="17"/>
      <c r="P125" s="17"/>
      <c r="Q125" s="19"/>
      <c r="R125" s="17"/>
      <c r="S125" s="19"/>
      <c r="T125" s="17"/>
    </row>
    <row r="126" spans="2:20" ht="19.5" thickBot="1" x14ac:dyDescent="0.35">
      <c r="B126" s="233" t="s">
        <v>446</v>
      </c>
      <c r="C126" s="234">
        <f>SUM(C104:C125)</f>
        <v>82</v>
      </c>
      <c r="D126" s="234">
        <f>SUM(D104:D125)</f>
        <v>38</v>
      </c>
      <c r="E126" s="234">
        <f>SUM(E104:E125)</f>
        <v>44</v>
      </c>
      <c r="F126" s="234">
        <f>SUM(F104:F125)</f>
        <v>401</v>
      </c>
      <c r="G126" s="235">
        <f>F126/C126</f>
        <v>4.8902439024390247</v>
      </c>
      <c r="H126" s="234">
        <f>SUM(H104:H125)</f>
        <v>395</v>
      </c>
      <c r="I126" s="235">
        <f>H126/C126</f>
        <v>4.8170731707317076</v>
      </c>
      <c r="J126" s="236">
        <f>F126-H126</f>
        <v>6</v>
      </c>
      <c r="L126" s="70"/>
      <c r="M126" s="129"/>
      <c r="N126" s="129"/>
      <c r="O126" s="129"/>
      <c r="P126" s="206" t="s">
        <v>413</v>
      </c>
      <c r="Q126" s="212"/>
      <c r="R126" s="129"/>
      <c r="S126" s="212"/>
      <c r="T126" s="213"/>
    </row>
    <row r="127" spans="2:20" ht="15.75" thickBot="1" x14ac:dyDescent="0.3">
      <c r="L127" s="193" t="s">
        <v>297</v>
      </c>
      <c r="M127" s="18" t="s">
        <v>244</v>
      </c>
      <c r="N127" s="18" t="s">
        <v>115</v>
      </c>
      <c r="O127" s="18" t="s">
        <v>112</v>
      </c>
      <c r="P127" s="18" t="s">
        <v>113</v>
      </c>
      <c r="Q127" s="20" t="s">
        <v>117</v>
      </c>
      <c r="R127" s="18" t="s">
        <v>114</v>
      </c>
      <c r="S127" s="20" t="s">
        <v>116</v>
      </c>
      <c r="T127" s="97" t="s">
        <v>118</v>
      </c>
    </row>
    <row r="128" spans="2:20" ht="18.75" x14ac:dyDescent="0.3">
      <c r="B128" s="219"/>
      <c r="C128" s="220"/>
      <c r="D128" s="220"/>
      <c r="E128" s="220"/>
      <c r="F128" s="221" t="s">
        <v>23</v>
      </c>
      <c r="G128" s="220"/>
      <c r="H128" s="220"/>
      <c r="I128" s="220"/>
      <c r="J128" s="222"/>
      <c r="L128" s="205">
        <v>1980</v>
      </c>
      <c r="M128" s="82">
        <v>2</v>
      </c>
      <c r="N128" s="82">
        <v>0</v>
      </c>
      <c r="O128" s="82">
        <v>2</v>
      </c>
      <c r="P128" s="82">
        <v>0</v>
      </c>
      <c r="Q128" s="83">
        <v>0</v>
      </c>
      <c r="R128" s="82">
        <v>12</v>
      </c>
      <c r="S128" s="83">
        <v>6</v>
      </c>
      <c r="T128" s="78">
        <v>-12</v>
      </c>
    </row>
    <row r="129" spans="2:20" x14ac:dyDescent="0.25">
      <c r="B129" s="223" t="s">
        <v>297</v>
      </c>
      <c r="C129" s="224" t="s">
        <v>244</v>
      </c>
      <c r="D129" s="224" t="s">
        <v>115</v>
      </c>
      <c r="E129" s="224" t="s">
        <v>112</v>
      </c>
      <c r="F129" s="224" t="s">
        <v>113</v>
      </c>
      <c r="G129" s="224" t="s">
        <v>117</v>
      </c>
      <c r="H129" s="224" t="s">
        <v>114</v>
      </c>
      <c r="I129" s="224" t="s">
        <v>116</v>
      </c>
      <c r="J129" s="225" t="s">
        <v>118</v>
      </c>
      <c r="L129" s="17"/>
      <c r="M129" s="17"/>
      <c r="N129" s="17"/>
      <c r="O129" s="17"/>
      <c r="P129" s="17"/>
      <c r="Q129" s="19"/>
      <c r="R129" s="17"/>
      <c r="S129" s="19"/>
      <c r="T129" s="17"/>
    </row>
    <row r="130" spans="2:20" ht="18.75" x14ac:dyDescent="0.3">
      <c r="B130" s="226">
        <v>2026</v>
      </c>
      <c r="C130" s="227">
        <v>2</v>
      </c>
      <c r="D130" s="227">
        <v>0</v>
      </c>
      <c r="E130" s="227">
        <v>2</v>
      </c>
      <c r="F130" s="227">
        <v>5</v>
      </c>
      <c r="G130" s="227">
        <v>2.5</v>
      </c>
      <c r="H130" s="227">
        <v>10</v>
      </c>
      <c r="I130" s="227">
        <v>5</v>
      </c>
      <c r="J130" s="228">
        <v>-5</v>
      </c>
      <c r="L130" s="70"/>
      <c r="M130" s="27"/>
      <c r="N130" s="27"/>
      <c r="O130" s="27"/>
      <c r="P130" s="206" t="s">
        <v>327</v>
      </c>
      <c r="Q130" s="27"/>
      <c r="R130" s="27"/>
      <c r="S130" s="27"/>
      <c r="T130" s="71"/>
    </row>
    <row r="131" spans="2:20" x14ac:dyDescent="0.25">
      <c r="B131" s="226">
        <v>2025</v>
      </c>
      <c r="C131" s="227">
        <v>2</v>
      </c>
      <c r="D131" s="227">
        <v>0</v>
      </c>
      <c r="E131" s="227">
        <v>2</v>
      </c>
      <c r="F131" s="227">
        <v>3</v>
      </c>
      <c r="G131" s="227">
        <v>1.5</v>
      </c>
      <c r="H131" s="227">
        <v>5</v>
      </c>
      <c r="I131" s="227">
        <v>2.5</v>
      </c>
      <c r="J131" s="228">
        <v>-2</v>
      </c>
      <c r="L131" s="193" t="s">
        <v>297</v>
      </c>
      <c r="M131" s="3" t="s">
        <v>244</v>
      </c>
      <c r="N131" s="3" t="s">
        <v>115</v>
      </c>
      <c r="O131" s="3" t="s">
        <v>112</v>
      </c>
      <c r="P131" s="3" t="s">
        <v>113</v>
      </c>
      <c r="Q131" s="3" t="s">
        <v>117</v>
      </c>
      <c r="R131" s="3" t="s">
        <v>114</v>
      </c>
      <c r="S131" s="3" t="s">
        <v>116</v>
      </c>
      <c r="T131" s="204" t="s">
        <v>118</v>
      </c>
    </row>
    <row r="132" spans="2:20" x14ac:dyDescent="0.25">
      <c r="B132" s="226">
        <v>2024</v>
      </c>
      <c r="C132" s="227">
        <v>3</v>
      </c>
      <c r="D132" s="227">
        <v>1</v>
      </c>
      <c r="E132" s="227">
        <v>2</v>
      </c>
      <c r="F132" s="227">
        <v>26</v>
      </c>
      <c r="G132" s="229">
        <v>8.6666666666666661</v>
      </c>
      <c r="H132" s="227">
        <v>24</v>
      </c>
      <c r="I132" s="227">
        <v>8</v>
      </c>
      <c r="J132" s="228">
        <v>2</v>
      </c>
      <c r="L132" s="25">
        <v>2019</v>
      </c>
      <c r="M132" s="1">
        <v>4</v>
      </c>
      <c r="N132" s="1">
        <v>2</v>
      </c>
      <c r="O132" s="1">
        <v>2</v>
      </c>
      <c r="P132" s="1">
        <v>12</v>
      </c>
      <c r="Q132" s="1">
        <v>3</v>
      </c>
      <c r="R132" s="1">
        <v>20</v>
      </c>
      <c r="S132" s="1">
        <v>5</v>
      </c>
      <c r="T132" s="73">
        <v>-8</v>
      </c>
    </row>
    <row r="133" spans="2:20" x14ac:dyDescent="0.25">
      <c r="B133" s="226">
        <v>2023</v>
      </c>
      <c r="C133" s="227">
        <v>4</v>
      </c>
      <c r="D133" s="227">
        <v>2</v>
      </c>
      <c r="E133" s="227">
        <v>2</v>
      </c>
      <c r="F133" s="227">
        <v>16</v>
      </c>
      <c r="G133" s="227">
        <v>3.2</v>
      </c>
      <c r="H133" s="227">
        <v>25</v>
      </c>
      <c r="I133" s="227">
        <v>5</v>
      </c>
      <c r="J133" s="228">
        <v>-9</v>
      </c>
      <c r="L133" s="25">
        <v>2018</v>
      </c>
      <c r="M133" s="1">
        <v>2</v>
      </c>
      <c r="N133" s="1">
        <v>0</v>
      </c>
      <c r="O133" s="1">
        <v>2</v>
      </c>
      <c r="P133" s="1">
        <v>9</v>
      </c>
      <c r="Q133" s="1">
        <v>4.5</v>
      </c>
      <c r="R133" s="1">
        <v>12</v>
      </c>
      <c r="S133" s="1">
        <v>6</v>
      </c>
      <c r="T133" s="73">
        <v>-3</v>
      </c>
    </row>
    <row r="134" spans="2:20" x14ac:dyDescent="0.25">
      <c r="B134" s="226">
        <v>2022</v>
      </c>
      <c r="C134" s="227">
        <v>2</v>
      </c>
      <c r="D134" s="227">
        <v>0</v>
      </c>
      <c r="E134" s="227">
        <v>2</v>
      </c>
      <c r="F134" s="227">
        <v>5</v>
      </c>
      <c r="G134" s="227">
        <v>2.5</v>
      </c>
      <c r="H134" s="227">
        <v>13</v>
      </c>
      <c r="I134" s="227">
        <v>6.5</v>
      </c>
      <c r="J134" s="228">
        <v>-8</v>
      </c>
      <c r="L134" s="25">
        <v>2017</v>
      </c>
      <c r="M134" s="1">
        <v>4</v>
      </c>
      <c r="N134" s="1">
        <v>2</v>
      </c>
      <c r="O134" s="1">
        <v>2</v>
      </c>
      <c r="P134" s="1">
        <v>25</v>
      </c>
      <c r="Q134" s="22">
        <v>6.25</v>
      </c>
      <c r="R134" s="1">
        <v>35</v>
      </c>
      <c r="S134" s="22">
        <v>8.75</v>
      </c>
      <c r="T134" s="73">
        <v>-10</v>
      </c>
    </row>
    <row r="135" spans="2:20" x14ac:dyDescent="0.25">
      <c r="B135" s="226">
        <v>2019</v>
      </c>
      <c r="C135" s="227">
        <v>3</v>
      </c>
      <c r="D135" s="227">
        <v>1</v>
      </c>
      <c r="E135" s="227">
        <v>2</v>
      </c>
      <c r="F135" s="227">
        <v>14</v>
      </c>
      <c r="G135" s="229">
        <v>4.666666666666667</v>
      </c>
      <c r="H135" s="227">
        <v>11</v>
      </c>
      <c r="I135" s="229">
        <v>3.6666666666666665</v>
      </c>
      <c r="J135" s="228">
        <v>3</v>
      </c>
      <c r="L135" s="25">
        <v>2016</v>
      </c>
      <c r="M135" s="1">
        <v>6</v>
      </c>
      <c r="N135" s="1">
        <v>4</v>
      </c>
      <c r="O135" s="1">
        <v>2</v>
      </c>
      <c r="P135" s="1">
        <v>34</v>
      </c>
      <c r="Q135" s="22">
        <v>5.666666666666667</v>
      </c>
      <c r="R135" s="1">
        <v>20</v>
      </c>
      <c r="S135" s="22">
        <v>3.3333333333333335</v>
      </c>
      <c r="T135" s="73">
        <v>14</v>
      </c>
    </row>
    <row r="136" spans="2:20" x14ac:dyDescent="0.25">
      <c r="B136" s="226">
        <v>2018</v>
      </c>
      <c r="C136" s="227">
        <v>4</v>
      </c>
      <c r="D136" s="227">
        <v>2</v>
      </c>
      <c r="E136" s="227">
        <v>2</v>
      </c>
      <c r="F136" s="227">
        <v>15</v>
      </c>
      <c r="G136" s="229">
        <v>3.75</v>
      </c>
      <c r="H136" s="227">
        <v>23</v>
      </c>
      <c r="I136" s="229">
        <v>5.75</v>
      </c>
      <c r="J136" s="228">
        <v>-8</v>
      </c>
      <c r="L136" s="25">
        <v>2015</v>
      </c>
      <c r="M136" s="1">
        <v>6</v>
      </c>
      <c r="N136" s="1">
        <v>4</v>
      </c>
      <c r="O136" s="1">
        <v>2</v>
      </c>
      <c r="P136" s="1">
        <v>45</v>
      </c>
      <c r="Q136" s="1">
        <v>7.5</v>
      </c>
      <c r="R136" s="1">
        <v>27</v>
      </c>
      <c r="S136" s="1">
        <v>4.5</v>
      </c>
      <c r="T136" s="73">
        <v>18</v>
      </c>
    </row>
    <row r="137" spans="2:20" x14ac:dyDescent="0.25">
      <c r="B137" s="226">
        <v>2017</v>
      </c>
      <c r="C137" s="227">
        <v>4</v>
      </c>
      <c r="D137" s="227">
        <v>2</v>
      </c>
      <c r="E137" s="227">
        <v>2</v>
      </c>
      <c r="F137" s="227">
        <v>13</v>
      </c>
      <c r="G137" s="229">
        <v>3.25</v>
      </c>
      <c r="H137" s="227">
        <v>20</v>
      </c>
      <c r="I137" s="227">
        <v>5</v>
      </c>
      <c r="J137" s="228">
        <v>-7</v>
      </c>
      <c r="L137" s="25">
        <v>2014</v>
      </c>
      <c r="M137" s="1">
        <v>5</v>
      </c>
      <c r="N137" s="1">
        <v>3</v>
      </c>
      <c r="O137" s="1">
        <v>2</v>
      </c>
      <c r="P137" s="1">
        <v>18</v>
      </c>
      <c r="Q137" s="1">
        <v>3.6</v>
      </c>
      <c r="R137" s="1">
        <v>15</v>
      </c>
      <c r="S137" s="1">
        <v>3</v>
      </c>
      <c r="T137" s="73">
        <v>3</v>
      </c>
    </row>
    <row r="138" spans="2:20" x14ac:dyDescent="0.25">
      <c r="B138" s="226">
        <v>2016</v>
      </c>
      <c r="C138" s="227">
        <v>3</v>
      </c>
      <c r="D138" s="227">
        <v>1</v>
      </c>
      <c r="E138" s="227">
        <v>2</v>
      </c>
      <c r="F138" s="227">
        <v>6</v>
      </c>
      <c r="G138" s="227">
        <v>2</v>
      </c>
      <c r="H138" s="227">
        <v>19</v>
      </c>
      <c r="I138" s="229">
        <v>6.333333333333333</v>
      </c>
      <c r="J138" s="228">
        <v>-13</v>
      </c>
      <c r="L138" s="25">
        <v>2013</v>
      </c>
      <c r="M138" s="1">
        <v>5</v>
      </c>
      <c r="N138" s="1">
        <v>3</v>
      </c>
      <c r="O138" s="1">
        <v>2</v>
      </c>
      <c r="P138" s="1">
        <v>28</v>
      </c>
      <c r="Q138" s="1">
        <v>5.6</v>
      </c>
      <c r="R138" s="1">
        <v>15</v>
      </c>
      <c r="S138" s="1">
        <v>3</v>
      </c>
      <c r="T138" s="73">
        <v>13</v>
      </c>
    </row>
    <row r="139" spans="2:20" x14ac:dyDescent="0.25">
      <c r="B139" s="226">
        <v>2015</v>
      </c>
      <c r="C139" s="227">
        <v>3</v>
      </c>
      <c r="D139" s="227">
        <v>1</v>
      </c>
      <c r="E139" s="227">
        <v>2</v>
      </c>
      <c r="F139" s="227">
        <v>5</v>
      </c>
      <c r="G139" s="229">
        <v>1.6666666666666667</v>
      </c>
      <c r="H139" s="227">
        <v>22</v>
      </c>
      <c r="I139" s="229">
        <v>7.333333333333333</v>
      </c>
      <c r="J139" s="228">
        <v>-17</v>
      </c>
      <c r="L139" s="25">
        <v>2012</v>
      </c>
      <c r="M139" s="1">
        <v>7</v>
      </c>
      <c r="N139" s="1">
        <v>5</v>
      </c>
      <c r="O139" s="1">
        <v>2</v>
      </c>
      <c r="P139" s="1">
        <v>51</v>
      </c>
      <c r="Q139" s="22">
        <v>7.666666666666667</v>
      </c>
      <c r="R139" s="1">
        <v>34</v>
      </c>
      <c r="S139" s="22">
        <v>4.666666666666667</v>
      </c>
      <c r="T139" s="73">
        <v>18</v>
      </c>
    </row>
    <row r="140" spans="2:20" x14ac:dyDescent="0.25">
      <c r="B140" s="226">
        <v>2014</v>
      </c>
      <c r="C140" s="227">
        <v>4</v>
      </c>
      <c r="D140" s="227">
        <v>2</v>
      </c>
      <c r="E140" s="227">
        <v>2</v>
      </c>
      <c r="F140" s="227">
        <v>35</v>
      </c>
      <c r="G140" s="229">
        <v>8.75</v>
      </c>
      <c r="H140" s="227">
        <v>21</v>
      </c>
      <c r="I140" s="229">
        <v>5.25</v>
      </c>
      <c r="J140" s="228">
        <v>14</v>
      </c>
      <c r="L140" s="25">
        <v>2011</v>
      </c>
      <c r="M140" s="1">
        <v>4</v>
      </c>
      <c r="N140" s="1">
        <v>2</v>
      </c>
      <c r="O140" s="1">
        <v>2</v>
      </c>
      <c r="P140" s="1">
        <v>21</v>
      </c>
      <c r="Q140" s="22">
        <v>5.25</v>
      </c>
      <c r="R140" s="1">
        <v>17</v>
      </c>
      <c r="S140" s="22">
        <v>4.25</v>
      </c>
      <c r="T140" s="73">
        <v>4</v>
      </c>
    </row>
    <row r="141" spans="2:20" x14ac:dyDescent="0.25">
      <c r="B141" s="226">
        <v>2013</v>
      </c>
      <c r="C141" s="227">
        <v>6</v>
      </c>
      <c r="D141" s="227">
        <v>4</v>
      </c>
      <c r="E141" s="227">
        <v>2</v>
      </c>
      <c r="F141" s="227">
        <v>33</v>
      </c>
      <c r="G141" s="227">
        <v>5.5</v>
      </c>
      <c r="H141" s="227">
        <v>23</v>
      </c>
      <c r="I141" s="229">
        <v>3.8333333333333335</v>
      </c>
      <c r="J141" s="228">
        <v>10</v>
      </c>
      <c r="L141" s="25">
        <v>2010</v>
      </c>
      <c r="M141" s="1">
        <v>2</v>
      </c>
      <c r="N141" s="1">
        <v>0</v>
      </c>
      <c r="O141" s="1">
        <v>2</v>
      </c>
      <c r="P141" s="1">
        <v>2</v>
      </c>
      <c r="Q141" s="1">
        <v>1</v>
      </c>
      <c r="R141" s="1">
        <v>4</v>
      </c>
      <c r="S141" s="1">
        <v>2</v>
      </c>
      <c r="T141" s="73">
        <v>-2</v>
      </c>
    </row>
    <row r="142" spans="2:20" x14ac:dyDescent="0.25">
      <c r="B142" s="226">
        <v>2012</v>
      </c>
      <c r="C142" s="227">
        <v>3</v>
      </c>
      <c r="D142" s="227">
        <v>1</v>
      </c>
      <c r="E142" s="227">
        <v>2</v>
      </c>
      <c r="F142" s="227">
        <v>23</v>
      </c>
      <c r="G142" s="227">
        <v>3</v>
      </c>
      <c r="H142" s="227">
        <v>20</v>
      </c>
      <c r="I142" s="227">
        <v>3</v>
      </c>
      <c r="J142" s="228">
        <v>3</v>
      </c>
      <c r="L142" s="25">
        <v>2009</v>
      </c>
      <c r="M142" s="1">
        <v>2</v>
      </c>
      <c r="N142" s="1">
        <v>0</v>
      </c>
      <c r="O142" s="1">
        <v>2</v>
      </c>
      <c r="P142" s="1">
        <v>5</v>
      </c>
      <c r="Q142" s="1">
        <v>5</v>
      </c>
      <c r="R142" s="1">
        <v>13</v>
      </c>
      <c r="S142" s="1">
        <v>13</v>
      </c>
      <c r="T142" s="73">
        <v>-8</v>
      </c>
    </row>
    <row r="143" spans="2:20" x14ac:dyDescent="0.25">
      <c r="B143" s="226">
        <v>2011</v>
      </c>
      <c r="C143" s="227">
        <v>2</v>
      </c>
      <c r="D143" s="227">
        <v>0</v>
      </c>
      <c r="E143" s="227">
        <v>2</v>
      </c>
      <c r="F143" s="227">
        <v>5</v>
      </c>
      <c r="G143" s="227">
        <v>2.5</v>
      </c>
      <c r="H143" s="227">
        <v>12</v>
      </c>
      <c r="I143" s="227">
        <v>6</v>
      </c>
      <c r="J143" s="228">
        <v>-7</v>
      </c>
      <c r="L143" s="25">
        <v>2005</v>
      </c>
      <c r="M143" s="1">
        <v>2</v>
      </c>
      <c r="N143" s="1">
        <v>0</v>
      </c>
      <c r="O143" s="1">
        <v>2</v>
      </c>
      <c r="P143" s="1">
        <v>2</v>
      </c>
      <c r="Q143" s="1">
        <v>1</v>
      </c>
      <c r="R143" s="1">
        <v>6</v>
      </c>
      <c r="S143" s="1">
        <v>2</v>
      </c>
      <c r="T143" s="73">
        <v>-3</v>
      </c>
    </row>
    <row r="144" spans="2:20" x14ac:dyDescent="0.25">
      <c r="B144" s="226">
        <v>2010</v>
      </c>
      <c r="C144" s="227">
        <v>2</v>
      </c>
      <c r="D144" s="227">
        <v>0</v>
      </c>
      <c r="E144" s="227">
        <v>2</v>
      </c>
      <c r="F144" s="227">
        <v>5</v>
      </c>
      <c r="G144" s="227">
        <v>2.5</v>
      </c>
      <c r="H144" s="227">
        <v>11</v>
      </c>
      <c r="I144" s="227">
        <v>5.5</v>
      </c>
      <c r="J144" s="228">
        <v>-6</v>
      </c>
      <c r="L144" s="25">
        <v>2004</v>
      </c>
      <c r="M144" s="1">
        <v>3</v>
      </c>
      <c r="N144" s="1">
        <v>1</v>
      </c>
      <c r="O144" s="1">
        <v>2</v>
      </c>
      <c r="P144" s="1">
        <v>17</v>
      </c>
      <c r="Q144" s="22">
        <v>5.666666666666667</v>
      </c>
      <c r="R144" s="1">
        <v>17</v>
      </c>
      <c r="S144" s="22">
        <v>5.666666666666667</v>
      </c>
      <c r="T144" s="73">
        <v>0</v>
      </c>
    </row>
    <row r="145" spans="2:20" x14ac:dyDescent="0.25">
      <c r="B145" s="226">
        <v>2009</v>
      </c>
      <c r="C145" s="227">
        <v>5</v>
      </c>
      <c r="D145" s="227">
        <v>3</v>
      </c>
      <c r="E145" s="227">
        <v>2</v>
      </c>
      <c r="F145" s="227">
        <v>22</v>
      </c>
      <c r="G145" s="227">
        <v>4.4000000000000004</v>
      </c>
      <c r="H145" s="227">
        <v>23</v>
      </c>
      <c r="I145" s="227">
        <v>4.5999999999999996</v>
      </c>
      <c r="J145" s="228">
        <v>-1</v>
      </c>
      <c r="L145" s="25">
        <v>1982</v>
      </c>
      <c r="M145" s="1">
        <v>2</v>
      </c>
      <c r="N145" s="1">
        <v>0</v>
      </c>
      <c r="O145" s="1">
        <v>2</v>
      </c>
      <c r="P145" s="1">
        <v>1</v>
      </c>
      <c r="Q145" s="1">
        <v>0.5</v>
      </c>
      <c r="R145" s="89">
        <v>18</v>
      </c>
      <c r="S145" s="1">
        <v>9</v>
      </c>
      <c r="T145" s="292">
        <v>-17</v>
      </c>
    </row>
    <row r="146" spans="2:20" x14ac:dyDescent="0.25">
      <c r="B146" s="226">
        <v>2005</v>
      </c>
      <c r="C146" s="227">
        <v>7</v>
      </c>
      <c r="D146" s="227">
        <v>5</v>
      </c>
      <c r="E146" s="227">
        <v>2</v>
      </c>
      <c r="F146" s="227">
        <v>52</v>
      </c>
      <c r="G146" s="229">
        <v>7.4285714285714288</v>
      </c>
      <c r="H146" s="227">
        <v>35</v>
      </c>
      <c r="I146" s="227">
        <v>5</v>
      </c>
      <c r="J146" s="228">
        <v>17</v>
      </c>
      <c r="L146" s="205" t="s">
        <v>296</v>
      </c>
      <c r="M146" s="82">
        <f>SUM(M132:M145)</f>
        <v>54</v>
      </c>
      <c r="N146" s="82">
        <f>SUM(N132:N145)</f>
        <v>26</v>
      </c>
      <c r="O146" s="82">
        <f>SUM(O132:O145)</f>
        <v>28</v>
      </c>
      <c r="P146" s="82">
        <f>SUM(P132:P145)</f>
        <v>270</v>
      </c>
      <c r="Q146" s="83">
        <f>P146/M146</f>
        <v>5</v>
      </c>
      <c r="R146" s="82">
        <f>SUM(R132:R145)</f>
        <v>253</v>
      </c>
      <c r="S146" s="83">
        <f>R146/M146</f>
        <v>4.6851851851851851</v>
      </c>
      <c r="T146" s="78">
        <f>P146-R146</f>
        <v>17</v>
      </c>
    </row>
    <row r="147" spans="2:20" x14ac:dyDescent="0.25">
      <c r="B147" s="226">
        <v>2004</v>
      </c>
      <c r="C147" s="227">
        <v>4</v>
      </c>
      <c r="D147" s="227">
        <v>2</v>
      </c>
      <c r="E147" s="227">
        <v>2</v>
      </c>
      <c r="F147" s="227">
        <v>18</v>
      </c>
      <c r="G147" s="227">
        <v>4.5</v>
      </c>
      <c r="H147" s="227">
        <v>13</v>
      </c>
      <c r="I147" s="229">
        <v>3.25</v>
      </c>
      <c r="J147" s="228">
        <v>5</v>
      </c>
    </row>
    <row r="148" spans="2:20" ht="18.75" x14ac:dyDescent="0.3">
      <c r="B148" s="226">
        <v>1996</v>
      </c>
      <c r="C148" s="227">
        <v>4</v>
      </c>
      <c r="D148" s="227">
        <v>2</v>
      </c>
      <c r="E148" s="227">
        <v>2</v>
      </c>
      <c r="F148" s="227">
        <v>18</v>
      </c>
      <c r="G148" s="229">
        <v>4.5</v>
      </c>
      <c r="H148" s="227">
        <v>26</v>
      </c>
      <c r="I148" s="229">
        <v>6.5</v>
      </c>
      <c r="J148" s="228">
        <v>-8</v>
      </c>
      <c r="L148" s="70"/>
      <c r="M148" s="27"/>
      <c r="N148" s="27"/>
      <c r="O148" s="27"/>
      <c r="P148" s="206" t="s">
        <v>514</v>
      </c>
      <c r="Q148" s="27"/>
      <c r="R148" s="27"/>
      <c r="S148" s="27"/>
      <c r="T148" s="71"/>
    </row>
    <row r="149" spans="2:20" x14ac:dyDescent="0.25">
      <c r="B149" s="226">
        <v>1995</v>
      </c>
      <c r="C149" s="230">
        <v>4</v>
      </c>
      <c r="D149" s="230">
        <v>2</v>
      </c>
      <c r="E149" s="230">
        <v>2</v>
      </c>
      <c r="F149" s="230">
        <v>18</v>
      </c>
      <c r="G149" s="231">
        <v>4.5</v>
      </c>
      <c r="H149" s="230">
        <v>12</v>
      </c>
      <c r="I149" s="231">
        <v>2.75</v>
      </c>
      <c r="J149" s="232">
        <v>6</v>
      </c>
      <c r="L149" s="193" t="s">
        <v>297</v>
      </c>
      <c r="M149" s="3" t="s">
        <v>244</v>
      </c>
      <c r="N149" s="3" t="s">
        <v>115</v>
      </c>
      <c r="O149" s="3" t="s">
        <v>112</v>
      </c>
      <c r="P149" s="3" t="s">
        <v>113</v>
      </c>
      <c r="Q149" s="3" t="s">
        <v>117</v>
      </c>
      <c r="R149" s="3" t="s">
        <v>114</v>
      </c>
      <c r="S149" s="3" t="s">
        <v>116</v>
      </c>
      <c r="T149" s="204" t="s">
        <v>118</v>
      </c>
    </row>
    <row r="150" spans="2:20" x14ac:dyDescent="0.25">
      <c r="B150" s="226">
        <v>1994</v>
      </c>
      <c r="C150" s="230">
        <v>3</v>
      </c>
      <c r="D150" s="230">
        <v>1</v>
      </c>
      <c r="E150" s="230">
        <v>2</v>
      </c>
      <c r="F150" s="230">
        <v>9</v>
      </c>
      <c r="G150" s="229">
        <v>3</v>
      </c>
      <c r="H150" s="230">
        <v>6</v>
      </c>
      <c r="I150" s="231">
        <v>2</v>
      </c>
      <c r="J150" s="232">
        <v>3</v>
      </c>
      <c r="L150" s="25">
        <v>2005</v>
      </c>
      <c r="M150" s="1">
        <v>3</v>
      </c>
      <c r="N150" s="1">
        <v>1</v>
      </c>
      <c r="O150" s="1">
        <v>2</v>
      </c>
      <c r="P150" s="1">
        <v>10</v>
      </c>
      <c r="Q150" s="22">
        <v>3.3333333333333335</v>
      </c>
      <c r="R150" s="1">
        <v>12</v>
      </c>
      <c r="S150" s="1">
        <v>4</v>
      </c>
      <c r="T150" s="73">
        <v>-2</v>
      </c>
    </row>
    <row r="151" spans="2:20" x14ac:dyDescent="0.25">
      <c r="B151" s="226">
        <v>1993</v>
      </c>
      <c r="C151" s="230">
        <v>6</v>
      </c>
      <c r="D151" s="230">
        <v>4</v>
      </c>
      <c r="E151" s="230">
        <v>2</v>
      </c>
      <c r="F151" s="230">
        <v>32</v>
      </c>
      <c r="G151" s="231">
        <v>5.333333333333333</v>
      </c>
      <c r="H151" s="230">
        <v>19</v>
      </c>
      <c r="I151" s="231">
        <v>3.1666666666666665</v>
      </c>
      <c r="J151" s="232">
        <v>13</v>
      </c>
      <c r="L151" s="25">
        <v>2004</v>
      </c>
      <c r="M151" s="1">
        <v>3</v>
      </c>
      <c r="N151" s="1">
        <v>1</v>
      </c>
      <c r="O151" s="1">
        <v>2</v>
      </c>
      <c r="P151" s="1">
        <v>15</v>
      </c>
      <c r="Q151" s="1">
        <v>5</v>
      </c>
      <c r="R151" s="1">
        <v>20</v>
      </c>
      <c r="S151" s="22">
        <v>6.666666666666667</v>
      </c>
      <c r="T151" s="73">
        <v>-5</v>
      </c>
    </row>
    <row r="152" spans="2:20" ht="15.75" thickBot="1" x14ac:dyDescent="0.3">
      <c r="B152" s="233" t="s">
        <v>446</v>
      </c>
      <c r="C152" s="234">
        <f>SUM(C130:C151)</f>
        <v>80</v>
      </c>
      <c r="D152" s="234">
        <f>SUM(D130:D151)</f>
        <v>36</v>
      </c>
      <c r="E152" s="234">
        <f>SUM(E130:E151)</f>
        <v>44</v>
      </c>
      <c r="F152" s="234">
        <f>SUM(F130:F151)</f>
        <v>378</v>
      </c>
      <c r="G152" s="235">
        <f>F152/C152</f>
        <v>4.7249999999999996</v>
      </c>
      <c r="H152" s="234">
        <f>SUM(H130:H151)</f>
        <v>393</v>
      </c>
      <c r="I152" s="235">
        <f>H152/C152</f>
        <v>4.9124999999999996</v>
      </c>
      <c r="J152" s="236">
        <f>F152-H152</f>
        <v>-15</v>
      </c>
      <c r="L152" s="205" t="s">
        <v>446</v>
      </c>
      <c r="M152" s="82">
        <f>SUM(M150:M151)</f>
        <v>6</v>
      </c>
      <c r="N152" s="82">
        <f>SUM(N150:N151)</f>
        <v>2</v>
      </c>
      <c r="O152" s="82">
        <f>SUM(O150:O151)</f>
        <v>4</v>
      </c>
      <c r="P152" s="82">
        <f>SUM(P150:P151)</f>
        <v>25</v>
      </c>
      <c r="Q152" s="83">
        <f>P152/M152</f>
        <v>4.166666666666667</v>
      </c>
      <c r="R152" s="82">
        <f>SUM(R150:R151)</f>
        <v>32</v>
      </c>
      <c r="S152" s="83">
        <f>R152/M152</f>
        <v>5.333333333333333</v>
      </c>
      <c r="T152" s="78">
        <f>P152-R152</f>
        <v>-7</v>
      </c>
    </row>
    <row r="153" spans="2:20" ht="15.75" thickBot="1" x14ac:dyDescent="0.3">
      <c r="B153" s="29"/>
      <c r="C153" s="29"/>
      <c r="D153" s="29"/>
      <c r="E153" s="29"/>
      <c r="F153" s="29"/>
      <c r="G153" s="84"/>
      <c r="H153" s="29"/>
      <c r="I153" s="84"/>
      <c r="J153" s="29"/>
      <c r="L153" s="29"/>
      <c r="M153" s="29"/>
      <c r="N153" s="29"/>
      <c r="O153" s="29"/>
      <c r="P153" s="29"/>
      <c r="Q153" s="84"/>
      <c r="R153" s="29"/>
      <c r="S153" s="84"/>
      <c r="T153" s="29"/>
    </row>
    <row r="154" spans="2:20" ht="18.75" x14ac:dyDescent="0.3">
      <c r="B154" s="219"/>
      <c r="C154" s="220"/>
      <c r="D154" s="220"/>
      <c r="E154" s="220"/>
      <c r="F154" s="221" t="s">
        <v>468</v>
      </c>
      <c r="G154" s="220"/>
      <c r="H154" s="220"/>
      <c r="I154" s="220"/>
      <c r="J154" s="222"/>
      <c r="L154" s="207"/>
      <c r="M154" s="208"/>
      <c r="N154" s="27"/>
      <c r="O154" s="208"/>
      <c r="P154" s="206" t="s">
        <v>423</v>
      </c>
      <c r="Q154" s="209"/>
      <c r="R154" s="208"/>
      <c r="S154" s="209"/>
      <c r="T154" s="210"/>
    </row>
    <row r="155" spans="2:20" x14ac:dyDescent="0.25">
      <c r="B155" s="223" t="s">
        <v>297</v>
      </c>
      <c r="C155" s="224" t="s">
        <v>244</v>
      </c>
      <c r="D155" s="224" t="s">
        <v>115</v>
      </c>
      <c r="E155" s="224" t="s">
        <v>112</v>
      </c>
      <c r="F155" s="224" t="s">
        <v>113</v>
      </c>
      <c r="G155" s="224" t="s">
        <v>117</v>
      </c>
      <c r="H155" s="224" t="s">
        <v>114</v>
      </c>
      <c r="I155" s="224" t="s">
        <v>116</v>
      </c>
      <c r="J155" s="225" t="s">
        <v>118</v>
      </c>
      <c r="L155" s="193" t="s">
        <v>297</v>
      </c>
      <c r="M155" s="3" t="s">
        <v>244</v>
      </c>
      <c r="N155" s="18" t="s">
        <v>115</v>
      </c>
      <c r="O155" s="18" t="s">
        <v>112</v>
      </c>
      <c r="P155" s="18" t="s">
        <v>113</v>
      </c>
      <c r="Q155" s="20" t="s">
        <v>117</v>
      </c>
      <c r="R155" s="18" t="s">
        <v>114</v>
      </c>
      <c r="S155" s="20" t="s">
        <v>116</v>
      </c>
      <c r="T155" s="97" t="s">
        <v>118</v>
      </c>
    </row>
    <row r="156" spans="2:20" x14ac:dyDescent="0.25">
      <c r="B156" s="226">
        <v>2026</v>
      </c>
      <c r="C156" s="227">
        <v>5</v>
      </c>
      <c r="D156" s="227">
        <v>3</v>
      </c>
      <c r="E156" s="227">
        <v>2</v>
      </c>
      <c r="F156" s="227">
        <v>36</v>
      </c>
      <c r="G156" s="227">
        <v>7.2</v>
      </c>
      <c r="H156" s="227">
        <v>25</v>
      </c>
      <c r="I156" s="227">
        <v>5</v>
      </c>
      <c r="J156" s="228">
        <v>11</v>
      </c>
      <c r="L156" s="25">
        <v>1993</v>
      </c>
      <c r="M156" s="17">
        <v>3</v>
      </c>
      <c r="N156" s="17">
        <v>1</v>
      </c>
      <c r="O156" s="17">
        <v>2</v>
      </c>
      <c r="P156" s="17">
        <v>22</v>
      </c>
      <c r="Q156" s="19">
        <v>7.333333333333333</v>
      </c>
      <c r="R156" s="17">
        <v>19</v>
      </c>
      <c r="S156" s="19">
        <v>6.333333333333333</v>
      </c>
      <c r="T156" s="72">
        <v>3</v>
      </c>
    </row>
    <row r="157" spans="2:20" x14ac:dyDescent="0.25">
      <c r="B157" s="226">
        <v>2025</v>
      </c>
      <c r="C157" s="227">
        <v>8</v>
      </c>
      <c r="D157" s="227">
        <v>6</v>
      </c>
      <c r="E157" s="227">
        <v>2</v>
      </c>
      <c r="F157" s="227">
        <v>58</v>
      </c>
      <c r="G157" s="229">
        <v>7.25</v>
      </c>
      <c r="H157" s="227">
        <v>41</v>
      </c>
      <c r="I157" s="229">
        <v>5.125</v>
      </c>
      <c r="J157" s="228">
        <v>17</v>
      </c>
      <c r="L157" s="25">
        <v>1989</v>
      </c>
      <c r="M157" s="1">
        <v>2</v>
      </c>
      <c r="N157" s="1">
        <v>0</v>
      </c>
      <c r="O157" s="1">
        <v>2</v>
      </c>
      <c r="P157" s="1">
        <v>8</v>
      </c>
      <c r="Q157" s="1">
        <f>P157/M157</f>
        <v>4</v>
      </c>
      <c r="R157" s="1">
        <v>20</v>
      </c>
      <c r="S157" s="1">
        <f>R157/M157</f>
        <v>10</v>
      </c>
      <c r="T157" s="72">
        <f>P157-R157</f>
        <v>-12</v>
      </c>
    </row>
    <row r="158" spans="2:20" x14ac:dyDescent="0.25">
      <c r="B158" s="226">
        <v>2024</v>
      </c>
      <c r="C158" s="227">
        <v>5</v>
      </c>
      <c r="D158" s="227">
        <v>3</v>
      </c>
      <c r="E158" s="227">
        <v>2</v>
      </c>
      <c r="F158" s="227">
        <v>31</v>
      </c>
      <c r="G158" s="227">
        <v>6.2</v>
      </c>
      <c r="H158" s="227">
        <v>26</v>
      </c>
      <c r="I158" s="227">
        <v>5.2</v>
      </c>
      <c r="J158" s="228">
        <v>5</v>
      </c>
      <c r="L158" s="25">
        <v>1982</v>
      </c>
      <c r="M158" s="1">
        <v>4</v>
      </c>
      <c r="N158" s="17">
        <v>2</v>
      </c>
      <c r="O158" s="17">
        <v>2</v>
      </c>
      <c r="P158" s="17">
        <v>18</v>
      </c>
      <c r="Q158" s="19">
        <v>4.5</v>
      </c>
      <c r="R158" s="17">
        <v>13</v>
      </c>
      <c r="S158" s="19">
        <v>3.25</v>
      </c>
      <c r="T158" s="72">
        <v>5</v>
      </c>
    </row>
    <row r="159" spans="2:20" x14ac:dyDescent="0.25">
      <c r="B159" s="226">
        <v>2023</v>
      </c>
      <c r="C159" s="227">
        <v>4</v>
      </c>
      <c r="D159" s="227">
        <v>2</v>
      </c>
      <c r="E159" s="227">
        <v>2</v>
      </c>
      <c r="F159" s="227">
        <v>40</v>
      </c>
      <c r="G159" s="227">
        <v>10</v>
      </c>
      <c r="H159" s="227">
        <v>33</v>
      </c>
      <c r="I159" s="229">
        <v>8.25</v>
      </c>
      <c r="J159" s="228">
        <v>7</v>
      </c>
      <c r="L159" s="205" t="s">
        <v>446</v>
      </c>
      <c r="M159" s="82">
        <f>SUM(M156:M158)</f>
        <v>9</v>
      </c>
      <c r="N159" s="82">
        <f>SUM(N156:N158)</f>
        <v>3</v>
      </c>
      <c r="O159" s="82">
        <f>SUM(O156:O158)</f>
        <v>6</v>
      </c>
      <c r="P159" s="82">
        <f>SUM(P156:P158)</f>
        <v>48</v>
      </c>
      <c r="Q159" s="83">
        <f>P159/M159</f>
        <v>5.333333333333333</v>
      </c>
      <c r="R159" s="82">
        <f>SUM(R156:R158)</f>
        <v>52</v>
      </c>
      <c r="S159" s="83">
        <f>R159/M159</f>
        <v>5.7777777777777777</v>
      </c>
      <c r="T159" s="78">
        <f>P159-R159</f>
        <v>-4</v>
      </c>
    </row>
    <row r="160" spans="2:20" x14ac:dyDescent="0.25">
      <c r="B160" s="226">
        <v>2022</v>
      </c>
      <c r="C160" s="227">
        <v>6</v>
      </c>
      <c r="D160" s="227">
        <v>4</v>
      </c>
      <c r="E160" s="227">
        <v>2</v>
      </c>
      <c r="F160" s="227">
        <v>31</v>
      </c>
      <c r="G160" s="229">
        <v>5.166666666666667</v>
      </c>
      <c r="H160" s="227">
        <v>31</v>
      </c>
      <c r="I160" s="229">
        <v>5.166666666666667</v>
      </c>
      <c r="J160" s="228">
        <v>0</v>
      </c>
    </row>
    <row r="161" spans="2:20" ht="18.75" x14ac:dyDescent="0.3">
      <c r="B161" s="226">
        <v>2019</v>
      </c>
      <c r="C161" s="227">
        <v>3</v>
      </c>
      <c r="D161" s="227">
        <v>1</v>
      </c>
      <c r="E161" s="227">
        <v>2</v>
      </c>
      <c r="F161" s="227">
        <v>13</v>
      </c>
      <c r="G161" s="229">
        <v>4.333333333333333</v>
      </c>
      <c r="H161" s="227">
        <v>14</v>
      </c>
      <c r="I161" s="229">
        <v>4.666666666666667</v>
      </c>
      <c r="J161" s="228">
        <v>-1</v>
      </c>
      <c r="L161" s="70"/>
      <c r="M161" s="27"/>
      <c r="N161" s="27"/>
      <c r="O161" s="27"/>
      <c r="P161" s="206" t="s">
        <v>471</v>
      </c>
      <c r="Q161" s="27"/>
      <c r="R161" s="27"/>
      <c r="S161" s="27"/>
      <c r="T161" s="71"/>
    </row>
    <row r="162" spans="2:20" x14ac:dyDescent="0.25">
      <c r="B162" s="226">
        <v>2018</v>
      </c>
      <c r="C162" s="227">
        <v>5</v>
      </c>
      <c r="D162" s="227">
        <v>3</v>
      </c>
      <c r="E162" s="227">
        <v>2</v>
      </c>
      <c r="F162" s="227">
        <v>24</v>
      </c>
      <c r="G162" s="227">
        <v>4.8</v>
      </c>
      <c r="H162" s="227">
        <v>33</v>
      </c>
      <c r="I162" s="227">
        <v>6.6</v>
      </c>
      <c r="J162" s="228">
        <v>-9</v>
      </c>
      <c r="L162" s="193" t="s">
        <v>297</v>
      </c>
      <c r="M162" s="3" t="s">
        <v>244</v>
      </c>
      <c r="N162" s="3" t="s">
        <v>115</v>
      </c>
      <c r="O162" s="3" t="s">
        <v>112</v>
      </c>
      <c r="P162" s="3" t="s">
        <v>113</v>
      </c>
      <c r="Q162" s="3" t="s">
        <v>117</v>
      </c>
      <c r="R162" s="3" t="s">
        <v>114</v>
      </c>
      <c r="S162" s="3" t="s">
        <v>116</v>
      </c>
      <c r="T162" s="204" t="s">
        <v>118</v>
      </c>
    </row>
    <row r="163" spans="2:20" x14ac:dyDescent="0.25">
      <c r="B163" s="226">
        <v>2017</v>
      </c>
      <c r="C163" s="227">
        <v>7</v>
      </c>
      <c r="D163" s="227">
        <v>5</v>
      </c>
      <c r="E163" s="227">
        <v>2</v>
      </c>
      <c r="F163" s="227">
        <v>46</v>
      </c>
      <c r="G163" s="229">
        <v>6.5714285714285712</v>
      </c>
      <c r="H163" s="227">
        <v>29</v>
      </c>
      <c r="I163" s="229">
        <v>4.1428571428571432</v>
      </c>
      <c r="J163" s="228">
        <v>17</v>
      </c>
      <c r="L163" s="25">
        <v>2023</v>
      </c>
      <c r="M163" s="1">
        <v>4</v>
      </c>
      <c r="N163" s="1">
        <v>2</v>
      </c>
      <c r="O163" s="1">
        <v>2</v>
      </c>
      <c r="P163" s="1">
        <v>22</v>
      </c>
      <c r="Q163" s="1">
        <v>5.5</v>
      </c>
      <c r="R163" s="1">
        <v>22</v>
      </c>
      <c r="S163" s="1">
        <v>5.5</v>
      </c>
      <c r="T163" s="73">
        <v>0</v>
      </c>
    </row>
    <row r="164" spans="2:20" x14ac:dyDescent="0.25">
      <c r="B164" s="226">
        <v>2016</v>
      </c>
      <c r="C164" s="227">
        <v>3</v>
      </c>
      <c r="D164" s="227">
        <v>1</v>
      </c>
      <c r="E164" s="227">
        <v>2</v>
      </c>
      <c r="F164" s="227">
        <v>6</v>
      </c>
      <c r="G164" s="227">
        <v>2</v>
      </c>
      <c r="H164" s="227">
        <v>8</v>
      </c>
      <c r="I164" s="229">
        <v>2.6666666666666665</v>
      </c>
      <c r="J164" s="228">
        <v>-2</v>
      </c>
      <c r="L164" s="25">
        <v>2022</v>
      </c>
      <c r="M164" s="1">
        <v>3</v>
      </c>
      <c r="N164" s="1">
        <v>1</v>
      </c>
      <c r="O164" s="1">
        <v>2</v>
      </c>
      <c r="P164" s="1">
        <v>16</v>
      </c>
      <c r="Q164" s="22">
        <v>5.333333333333333</v>
      </c>
      <c r="R164" s="1">
        <v>16</v>
      </c>
      <c r="S164" s="22">
        <v>5.333333333333333</v>
      </c>
      <c r="T164" s="73">
        <v>0</v>
      </c>
    </row>
    <row r="165" spans="2:20" x14ac:dyDescent="0.25">
      <c r="B165" s="226">
        <v>2015</v>
      </c>
      <c r="C165" s="227">
        <v>6</v>
      </c>
      <c r="D165" s="227">
        <v>4</v>
      </c>
      <c r="E165" s="227">
        <v>2</v>
      </c>
      <c r="F165" s="227">
        <v>37</v>
      </c>
      <c r="G165" s="229">
        <v>6.166666666666667</v>
      </c>
      <c r="H165" s="227">
        <v>27</v>
      </c>
      <c r="I165" s="227">
        <v>4.5</v>
      </c>
      <c r="J165" s="228">
        <v>10</v>
      </c>
      <c r="L165" s="25">
        <v>2019</v>
      </c>
      <c r="M165" s="1">
        <v>6</v>
      </c>
      <c r="N165" s="1">
        <v>4</v>
      </c>
      <c r="O165" s="1">
        <v>2</v>
      </c>
      <c r="P165" s="1">
        <v>46</v>
      </c>
      <c r="Q165" s="22">
        <v>7.666666666666667</v>
      </c>
      <c r="R165" s="1">
        <v>30</v>
      </c>
      <c r="S165" s="1">
        <v>5</v>
      </c>
      <c r="T165" s="73">
        <v>16</v>
      </c>
    </row>
    <row r="166" spans="2:20" x14ac:dyDescent="0.25">
      <c r="B166" s="226">
        <v>2014</v>
      </c>
      <c r="C166" s="227">
        <v>2</v>
      </c>
      <c r="D166" s="227">
        <v>0</v>
      </c>
      <c r="E166" s="227">
        <v>2</v>
      </c>
      <c r="F166" s="227">
        <v>4</v>
      </c>
      <c r="G166" s="227">
        <v>2</v>
      </c>
      <c r="H166" s="227">
        <v>3</v>
      </c>
      <c r="I166" s="227">
        <v>1.5</v>
      </c>
      <c r="J166" s="228">
        <v>1</v>
      </c>
      <c r="L166" s="25">
        <v>2018</v>
      </c>
      <c r="M166" s="1">
        <v>7</v>
      </c>
      <c r="N166" s="1">
        <v>5</v>
      </c>
      <c r="O166" s="1">
        <v>2</v>
      </c>
      <c r="P166" s="1">
        <v>40</v>
      </c>
      <c r="Q166" s="22">
        <v>5.7142857142857144</v>
      </c>
      <c r="R166" s="1">
        <v>27</v>
      </c>
      <c r="S166" s="22">
        <v>3.8571428571428572</v>
      </c>
      <c r="T166" s="73">
        <v>13</v>
      </c>
    </row>
    <row r="167" spans="2:20" x14ac:dyDescent="0.25">
      <c r="B167" s="226">
        <v>2013</v>
      </c>
      <c r="C167" s="227">
        <v>5</v>
      </c>
      <c r="D167" s="227">
        <v>3</v>
      </c>
      <c r="E167" s="227">
        <v>2</v>
      </c>
      <c r="F167" s="227">
        <v>24</v>
      </c>
      <c r="G167" s="227">
        <v>4.8</v>
      </c>
      <c r="H167" s="227">
        <v>14</v>
      </c>
      <c r="I167" s="227">
        <v>2.8</v>
      </c>
      <c r="J167" s="228">
        <v>10</v>
      </c>
      <c r="L167" s="25">
        <v>2017</v>
      </c>
      <c r="M167" s="1">
        <v>4</v>
      </c>
      <c r="N167" s="1">
        <v>2</v>
      </c>
      <c r="O167" s="1">
        <v>2</v>
      </c>
      <c r="P167" s="1">
        <v>25</v>
      </c>
      <c r="Q167" s="22">
        <v>6.25</v>
      </c>
      <c r="R167" s="1">
        <v>15</v>
      </c>
      <c r="S167" s="22">
        <v>3.75</v>
      </c>
      <c r="T167" s="73">
        <v>10</v>
      </c>
    </row>
    <row r="168" spans="2:20" x14ac:dyDescent="0.25">
      <c r="B168" s="226">
        <v>2012</v>
      </c>
      <c r="C168" s="227">
        <v>5</v>
      </c>
      <c r="D168" s="227">
        <v>3</v>
      </c>
      <c r="E168" s="227">
        <v>2</v>
      </c>
      <c r="F168" s="227">
        <v>39</v>
      </c>
      <c r="G168" s="227">
        <v>7.8</v>
      </c>
      <c r="H168" s="227">
        <v>23</v>
      </c>
      <c r="I168" s="227">
        <v>4.5999999999999996</v>
      </c>
      <c r="J168" s="228">
        <v>16</v>
      </c>
      <c r="L168" s="25">
        <v>2016</v>
      </c>
      <c r="M168" s="1">
        <v>7</v>
      </c>
      <c r="N168" s="1">
        <v>5</v>
      </c>
      <c r="O168" s="1">
        <v>2</v>
      </c>
      <c r="P168" s="1">
        <v>38</v>
      </c>
      <c r="Q168" s="22">
        <v>5.4285714285714288</v>
      </c>
      <c r="R168" s="1">
        <v>17</v>
      </c>
      <c r="S168" s="22">
        <v>2.4285714285714284</v>
      </c>
      <c r="T168" s="73">
        <v>21</v>
      </c>
    </row>
    <row r="169" spans="2:20" x14ac:dyDescent="0.25">
      <c r="B169" s="226">
        <v>2011</v>
      </c>
      <c r="C169" s="227">
        <v>5</v>
      </c>
      <c r="D169" s="227">
        <v>3</v>
      </c>
      <c r="E169" s="227">
        <v>2</v>
      </c>
      <c r="F169" s="227">
        <v>25</v>
      </c>
      <c r="G169" s="227">
        <v>5</v>
      </c>
      <c r="H169" s="227">
        <v>23</v>
      </c>
      <c r="I169" s="227">
        <v>4.5999999999999996</v>
      </c>
      <c r="J169" s="228">
        <v>2</v>
      </c>
      <c r="L169" s="25">
        <v>2015</v>
      </c>
      <c r="M169" s="1">
        <v>5</v>
      </c>
      <c r="N169" s="1">
        <v>3</v>
      </c>
      <c r="O169" s="1">
        <v>2</v>
      </c>
      <c r="P169" s="1">
        <v>35</v>
      </c>
      <c r="Q169" s="1">
        <v>7</v>
      </c>
      <c r="R169" s="1">
        <v>21</v>
      </c>
      <c r="S169" s="1">
        <v>4.2</v>
      </c>
      <c r="T169" s="73">
        <v>14</v>
      </c>
    </row>
    <row r="170" spans="2:20" x14ac:dyDescent="0.25">
      <c r="B170" s="226">
        <v>2010</v>
      </c>
      <c r="C170" s="227">
        <v>3</v>
      </c>
      <c r="D170" s="227">
        <v>1</v>
      </c>
      <c r="E170" s="227">
        <v>2</v>
      </c>
      <c r="F170" s="227">
        <v>9</v>
      </c>
      <c r="G170" s="227">
        <v>3</v>
      </c>
      <c r="H170" s="227">
        <v>11</v>
      </c>
      <c r="I170" s="229">
        <v>3.6666666666666665</v>
      </c>
      <c r="J170" s="228">
        <v>-2</v>
      </c>
      <c r="L170" s="25">
        <v>2014</v>
      </c>
      <c r="M170" s="1">
        <v>5</v>
      </c>
      <c r="N170" s="1">
        <v>3</v>
      </c>
      <c r="O170" s="1">
        <v>2</v>
      </c>
      <c r="P170" s="1">
        <v>29</v>
      </c>
      <c r="Q170" s="1">
        <v>5.8</v>
      </c>
      <c r="R170" s="1">
        <v>23</v>
      </c>
      <c r="S170" s="1">
        <v>4.5999999999999996</v>
      </c>
      <c r="T170" s="73">
        <v>6</v>
      </c>
    </row>
    <row r="171" spans="2:20" x14ac:dyDescent="0.25">
      <c r="B171" s="226">
        <v>2009</v>
      </c>
      <c r="C171" s="227">
        <v>6</v>
      </c>
      <c r="D171" s="227">
        <v>4</v>
      </c>
      <c r="E171" s="227">
        <v>2</v>
      </c>
      <c r="F171" s="227">
        <v>30</v>
      </c>
      <c r="G171" s="227">
        <v>5</v>
      </c>
      <c r="H171" s="227">
        <v>27</v>
      </c>
      <c r="I171" s="227">
        <v>4.5</v>
      </c>
      <c r="J171" s="228">
        <v>3</v>
      </c>
      <c r="L171" s="25">
        <v>2013</v>
      </c>
      <c r="M171" s="1">
        <v>4</v>
      </c>
      <c r="N171" s="1">
        <v>2</v>
      </c>
      <c r="O171" s="1">
        <v>2</v>
      </c>
      <c r="P171" s="1">
        <v>21</v>
      </c>
      <c r="Q171" s="22">
        <v>5.25</v>
      </c>
      <c r="R171" s="1">
        <v>20</v>
      </c>
      <c r="S171" s="1">
        <v>5</v>
      </c>
      <c r="T171" s="73">
        <v>1</v>
      </c>
    </row>
    <row r="172" spans="2:20" x14ac:dyDescent="0.25">
      <c r="B172" s="226">
        <v>2005</v>
      </c>
      <c r="C172" s="227">
        <v>6</v>
      </c>
      <c r="D172" s="227">
        <v>4</v>
      </c>
      <c r="E172" s="227">
        <v>2</v>
      </c>
      <c r="F172" s="227">
        <v>27</v>
      </c>
      <c r="G172" s="227">
        <v>4.5</v>
      </c>
      <c r="H172" s="227">
        <v>17</v>
      </c>
      <c r="I172" s="229">
        <v>2.8333333333333335</v>
      </c>
      <c r="J172" s="228">
        <v>10</v>
      </c>
      <c r="L172" s="25">
        <v>2012</v>
      </c>
      <c r="M172" s="1">
        <v>8</v>
      </c>
      <c r="N172" s="1">
        <v>6</v>
      </c>
      <c r="O172" s="1">
        <v>2</v>
      </c>
      <c r="P172" s="1">
        <v>47</v>
      </c>
      <c r="Q172" s="22">
        <v>5.875</v>
      </c>
      <c r="R172" s="1">
        <v>27</v>
      </c>
      <c r="S172" s="22">
        <v>3.375</v>
      </c>
      <c r="T172" s="73">
        <v>20</v>
      </c>
    </row>
    <row r="173" spans="2:20" x14ac:dyDescent="0.25">
      <c r="B173" s="226">
        <v>2004</v>
      </c>
      <c r="C173" s="227">
        <v>7</v>
      </c>
      <c r="D173" s="227">
        <v>6</v>
      </c>
      <c r="E173" s="227">
        <v>1</v>
      </c>
      <c r="F173" s="227">
        <v>21</v>
      </c>
      <c r="G173" s="227">
        <v>3</v>
      </c>
      <c r="H173" s="227">
        <v>17</v>
      </c>
      <c r="I173" s="229">
        <v>2.4285714285714284</v>
      </c>
      <c r="J173" s="228">
        <v>4</v>
      </c>
      <c r="L173" s="25">
        <v>2011</v>
      </c>
      <c r="M173" s="1">
        <v>2</v>
      </c>
      <c r="N173" s="1">
        <v>0</v>
      </c>
      <c r="O173" s="1">
        <v>2</v>
      </c>
      <c r="P173" s="1">
        <v>6</v>
      </c>
      <c r="Q173" s="1">
        <v>3</v>
      </c>
      <c r="R173" s="1">
        <v>14</v>
      </c>
      <c r="S173" s="1">
        <v>7</v>
      </c>
      <c r="T173" s="73">
        <v>-8</v>
      </c>
    </row>
    <row r="174" spans="2:20" x14ac:dyDescent="0.25">
      <c r="B174" s="226">
        <v>1996</v>
      </c>
      <c r="C174" s="227">
        <v>2</v>
      </c>
      <c r="D174" s="227">
        <v>0</v>
      </c>
      <c r="E174" s="227">
        <v>2</v>
      </c>
      <c r="F174" s="227">
        <v>2</v>
      </c>
      <c r="G174" s="229">
        <v>1</v>
      </c>
      <c r="H174" s="227">
        <v>14</v>
      </c>
      <c r="I174" s="229">
        <v>7</v>
      </c>
      <c r="J174" s="228">
        <v>-12</v>
      </c>
      <c r="L174" s="25">
        <v>2010</v>
      </c>
      <c r="M174" s="1">
        <v>5</v>
      </c>
      <c r="N174" s="1">
        <v>3</v>
      </c>
      <c r="O174" s="1">
        <v>2</v>
      </c>
      <c r="P174" s="1">
        <v>15</v>
      </c>
      <c r="Q174" s="1">
        <v>3</v>
      </c>
      <c r="R174" s="1">
        <v>14</v>
      </c>
      <c r="S174" s="1">
        <v>2.8</v>
      </c>
      <c r="T174" s="73">
        <v>1</v>
      </c>
    </row>
    <row r="175" spans="2:20" x14ac:dyDescent="0.25">
      <c r="B175" s="226">
        <v>1995</v>
      </c>
      <c r="C175" s="230">
        <v>3</v>
      </c>
      <c r="D175" s="230">
        <v>1</v>
      </c>
      <c r="E175" s="230">
        <v>2</v>
      </c>
      <c r="F175" s="230">
        <v>11</v>
      </c>
      <c r="G175" s="231">
        <v>3.6666666666666665</v>
      </c>
      <c r="H175" s="230">
        <v>12</v>
      </c>
      <c r="I175" s="231">
        <v>4</v>
      </c>
      <c r="J175" s="232">
        <v>-1</v>
      </c>
      <c r="L175" s="25">
        <v>2009</v>
      </c>
      <c r="M175" s="1">
        <v>3</v>
      </c>
      <c r="N175" s="1">
        <v>1</v>
      </c>
      <c r="O175" s="1">
        <v>2</v>
      </c>
      <c r="P175" s="1">
        <v>6</v>
      </c>
      <c r="Q175" s="1">
        <v>2</v>
      </c>
      <c r="R175" s="1">
        <v>17</v>
      </c>
      <c r="S175" s="22">
        <v>5.666666666666667</v>
      </c>
      <c r="T175" s="73">
        <v>-11</v>
      </c>
    </row>
    <row r="176" spans="2:20" x14ac:dyDescent="0.25">
      <c r="B176" s="226">
        <v>1994</v>
      </c>
      <c r="C176" s="230">
        <v>2</v>
      </c>
      <c r="D176" s="230">
        <v>0</v>
      </c>
      <c r="E176" s="230">
        <v>2</v>
      </c>
      <c r="F176" s="230">
        <v>7</v>
      </c>
      <c r="G176" s="229">
        <v>3.5</v>
      </c>
      <c r="H176" s="230">
        <v>16</v>
      </c>
      <c r="I176" s="231">
        <v>8</v>
      </c>
      <c r="J176" s="232">
        <v>-9</v>
      </c>
      <c r="L176" s="25">
        <v>2005</v>
      </c>
      <c r="M176" s="1">
        <v>2</v>
      </c>
      <c r="N176" s="1">
        <v>0</v>
      </c>
      <c r="O176" s="1">
        <v>2</v>
      </c>
      <c r="P176" s="1">
        <v>1</v>
      </c>
      <c r="Q176" s="1">
        <v>0.5</v>
      </c>
      <c r="R176" s="1">
        <v>12</v>
      </c>
      <c r="S176" s="1">
        <v>6</v>
      </c>
      <c r="T176" s="73">
        <v>-11</v>
      </c>
    </row>
    <row r="177" spans="2:20" x14ac:dyDescent="0.25">
      <c r="B177" s="226">
        <v>1993</v>
      </c>
      <c r="C177" s="230">
        <v>4</v>
      </c>
      <c r="D177" s="230">
        <v>2</v>
      </c>
      <c r="E177" s="230">
        <v>2</v>
      </c>
      <c r="F177" s="230">
        <v>18</v>
      </c>
      <c r="G177" s="231">
        <v>4.5</v>
      </c>
      <c r="H177" s="230">
        <v>18</v>
      </c>
      <c r="I177" s="231">
        <v>4.5</v>
      </c>
      <c r="J177" s="232">
        <v>0</v>
      </c>
      <c r="L177" s="205" t="s">
        <v>446</v>
      </c>
      <c r="M177" s="82">
        <f>SUM(M163:M176)</f>
        <v>65</v>
      </c>
      <c r="N177" s="82">
        <f>SUM(N163:N176)</f>
        <v>37</v>
      </c>
      <c r="O177" s="82">
        <f>SUM(O163:O176)</f>
        <v>28</v>
      </c>
      <c r="P177" s="82">
        <f>SUM(P163:P176)</f>
        <v>347</v>
      </c>
      <c r="Q177" s="83">
        <f>P177/M177</f>
        <v>5.3384615384615381</v>
      </c>
      <c r="R177" s="82">
        <f>SUM(R163:R176)</f>
        <v>275</v>
      </c>
      <c r="S177" s="83">
        <f>R177/M177</f>
        <v>4.2307692307692308</v>
      </c>
      <c r="T177" s="78">
        <f>P177-R177</f>
        <v>72</v>
      </c>
    </row>
    <row r="178" spans="2:20" x14ac:dyDescent="0.25">
      <c r="B178" s="226">
        <v>1992</v>
      </c>
      <c r="C178" s="227">
        <v>4</v>
      </c>
      <c r="D178" s="227">
        <v>2</v>
      </c>
      <c r="E178" s="227">
        <v>2</v>
      </c>
      <c r="F178" s="227">
        <v>17</v>
      </c>
      <c r="G178" s="229">
        <v>4.25</v>
      </c>
      <c r="H178" s="227">
        <v>22</v>
      </c>
      <c r="I178" s="229">
        <v>5.5</v>
      </c>
      <c r="J178" s="228">
        <v>-5</v>
      </c>
      <c r="L178" s="29"/>
      <c r="M178" s="29"/>
      <c r="N178" s="29"/>
      <c r="O178" s="29"/>
      <c r="P178" s="29"/>
      <c r="Q178" s="84"/>
      <c r="R178" s="29"/>
      <c r="S178" s="84"/>
      <c r="T178" s="29"/>
    </row>
    <row r="179" spans="2:20" ht="18.75" x14ac:dyDescent="0.3">
      <c r="B179" s="226">
        <v>1989</v>
      </c>
      <c r="C179" s="227">
        <v>3</v>
      </c>
      <c r="D179" s="227">
        <v>1</v>
      </c>
      <c r="E179" s="227">
        <v>2</v>
      </c>
      <c r="F179" s="227">
        <v>17</v>
      </c>
      <c r="G179" s="229">
        <v>5.666666666666667</v>
      </c>
      <c r="H179" s="227">
        <v>12</v>
      </c>
      <c r="I179" s="229">
        <v>4</v>
      </c>
      <c r="J179" s="228">
        <v>5</v>
      </c>
      <c r="L179" s="70"/>
      <c r="M179" s="27"/>
      <c r="N179" s="27"/>
      <c r="O179" s="27"/>
      <c r="P179" s="206" t="s">
        <v>405</v>
      </c>
      <c r="Q179" s="257"/>
      <c r="R179" s="27"/>
      <c r="S179" s="257"/>
      <c r="T179" s="71"/>
    </row>
    <row r="180" spans="2:20" x14ac:dyDescent="0.25">
      <c r="B180" s="226">
        <v>1983</v>
      </c>
      <c r="C180" s="227">
        <v>2</v>
      </c>
      <c r="D180" s="227">
        <v>0</v>
      </c>
      <c r="E180" s="227">
        <v>2</v>
      </c>
      <c r="F180" s="227">
        <v>2</v>
      </c>
      <c r="G180" s="229">
        <v>1</v>
      </c>
      <c r="H180" s="227">
        <v>4</v>
      </c>
      <c r="I180" s="229">
        <v>2</v>
      </c>
      <c r="J180" s="228">
        <v>-2</v>
      </c>
      <c r="L180" s="193" t="s">
        <v>297</v>
      </c>
      <c r="M180" s="3" t="s">
        <v>244</v>
      </c>
      <c r="N180" s="3" t="s">
        <v>115</v>
      </c>
      <c r="O180" s="3" t="s">
        <v>112</v>
      </c>
      <c r="P180" s="3" t="s">
        <v>113</v>
      </c>
      <c r="Q180" s="92" t="s">
        <v>117</v>
      </c>
      <c r="R180" s="3" t="s">
        <v>114</v>
      </c>
      <c r="S180" s="92" t="s">
        <v>116</v>
      </c>
      <c r="T180" s="204" t="s">
        <v>118</v>
      </c>
    </row>
    <row r="181" spans="2:20" x14ac:dyDescent="0.25">
      <c r="B181" s="226">
        <v>1982</v>
      </c>
      <c r="C181" s="227">
        <v>5</v>
      </c>
      <c r="D181" s="227">
        <v>3</v>
      </c>
      <c r="E181" s="227">
        <v>2</v>
      </c>
      <c r="F181" s="227">
        <v>24</v>
      </c>
      <c r="G181" s="229">
        <v>4.8</v>
      </c>
      <c r="H181" s="227">
        <v>19</v>
      </c>
      <c r="I181" s="229">
        <v>3.8</v>
      </c>
      <c r="J181" s="228">
        <v>5</v>
      </c>
      <c r="L181" s="74">
        <v>1980</v>
      </c>
      <c r="M181" s="28">
        <v>3</v>
      </c>
      <c r="N181" s="28">
        <v>1</v>
      </c>
      <c r="O181" s="28">
        <v>2</v>
      </c>
      <c r="P181" s="28">
        <v>3</v>
      </c>
      <c r="Q181" s="28">
        <v>1</v>
      </c>
      <c r="R181" s="259">
        <v>22</v>
      </c>
      <c r="S181" s="108">
        <v>7.333333333333333</v>
      </c>
      <c r="T181" s="258">
        <v>-19</v>
      </c>
    </row>
    <row r="182" spans="2:20" ht="15.75" thickBot="1" x14ac:dyDescent="0.3">
      <c r="B182" s="226">
        <v>1980</v>
      </c>
      <c r="C182" s="227">
        <v>3</v>
      </c>
      <c r="D182" s="227">
        <v>1</v>
      </c>
      <c r="E182" s="227">
        <v>2</v>
      </c>
      <c r="F182" s="227">
        <v>9</v>
      </c>
      <c r="G182" s="229">
        <v>3</v>
      </c>
      <c r="H182" s="227">
        <v>11</v>
      </c>
      <c r="I182" s="229">
        <v>3.6666666666666665</v>
      </c>
      <c r="J182" s="228">
        <v>-2</v>
      </c>
    </row>
    <row r="183" spans="2:20" ht="19.5" thickBot="1" x14ac:dyDescent="0.35">
      <c r="B183" s="233" t="s">
        <v>446</v>
      </c>
      <c r="C183" s="234">
        <f>SUM(C156:C182)</f>
        <v>119</v>
      </c>
      <c r="D183" s="234">
        <f>SUM(D156:D182)</f>
        <v>66</v>
      </c>
      <c r="E183" s="234">
        <f>SUM(E156:E182)</f>
        <v>53</v>
      </c>
      <c r="F183" s="234">
        <f>SUM(F156:F182)</f>
        <v>608</v>
      </c>
      <c r="G183" s="235">
        <f>F183/C183</f>
        <v>5.1092436974789912</v>
      </c>
      <c r="H183" s="234">
        <f>SUM(H156:H182)</f>
        <v>530</v>
      </c>
      <c r="I183" s="235">
        <f>H183/C183</f>
        <v>4.4537815126050422</v>
      </c>
      <c r="J183" s="236">
        <f>F183-H183</f>
        <v>78</v>
      </c>
      <c r="L183" s="219"/>
      <c r="M183" s="220"/>
      <c r="N183" s="220"/>
      <c r="O183" s="220"/>
      <c r="P183" s="221" t="s">
        <v>469</v>
      </c>
      <c r="Q183" s="220"/>
      <c r="R183" s="220"/>
      <c r="S183" s="220"/>
      <c r="T183" s="222"/>
    </row>
    <row r="184" spans="2:20" x14ac:dyDescent="0.25">
      <c r="B184" s="29"/>
      <c r="C184" s="29"/>
      <c r="D184" s="29"/>
      <c r="E184" s="29"/>
      <c r="F184" s="29"/>
      <c r="G184" s="84"/>
      <c r="H184" s="29"/>
      <c r="I184" s="84"/>
      <c r="J184" s="29"/>
      <c r="L184" s="223" t="s">
        <v>297</v>
      </c>
      <c r="M184" s="224" t="s">
        <v>244</v>
      </c>
      <c r="N184" s="224" t="s">
        <v>115</v>
      </c>
      <c r="O184" s="224" t="s">
        <v>112</v>
      </c>
      <c r="P184" s="224" t="s">
        <v>113</v>
      </c>
      <c r="Q184" s="224" t="s">
        <v>117</v>
      </c>
      <c r="R184" s="224" t="s">
        <v>114</v>
      </c>
      <c r="S184" s="224" t="s">
        <v>116</v>
      </c>
      <c r="T184" s="225" t="s">
        <v>118</v>
      </c>
    </row>
    <row r="185" spans="2:20" ht="18.75" x14ac:dyDescent="0.3">
      <c r="B185" s="207"/>
      <c r="C185" s="208"/>
      <c r="D185" s="208"/>
      <c r="E185" s="208"/>
      <c r="F185" s="206" t="s">
        <v>517</v>
      </c>
      <c r="G185" s="209"/>
      <c r="H185" s="208"/>
      <c r="I185" s="209"/>
      <c r="J185" s="210"/>
      <c r="L185" s="226">
        <v>2026</v>
      </c>
      <c r="M185" s="227">
        <v>6</v>
      </c>
      <c r="N185" s="227">
        <v>4</v>
      </c>
      <c r="O185" s="227">
        <v>2</v>
      </c>
      <c r="P185" s="227">
        <v>38</v>
      </c>
      <c r="Q185" s="229">
        <v>6.333333333333333</v>
      </c>
      <c r="R185" s="227">
        <v>22</v>
      </c>
      <c r="S185" s="229">
        <v>3.6666666666666665</v>
      </c>
      <c r="T185" s="228">
        <v>16</v>
      </c>
    </row>
    <row r="186" spans="2:20" x14ac:dyDescent="0.25">
      <c r="B186" s="193" t="s">
        <v>297</v>
      </c>
      <c r="C186" s="3" t="s">
        <v>244</v>
      </c>
      <c r="D186" s="3" t="s">
        <v>115</v>
      </c>
      <c r="E186" s="3" t="s">
        <v>112</v>
      </c>
      <c r="F186" s="3" t="s">
        <v>113</v>
      </c>
      <c r="G186" s="3" t="s">
        <v>117</v>
      </c>
      <c r="H186" s="3" t="s">
        <v>114</v>
      </c>
      <c r="I186" s="3" t="s">
        <v>116</v>
      </c>
      <c r="J186" s="204" t="s">
        <v>118</v>
      </c>
      <c r="L186" s="226">
        <v>2025</v>
      </c>
      <c r="M186" s="227">
        <v>4</v>
      </c>
      <c r="N186" s="227">
        <v>2</v>
      </c>
      <c r="O186" s="227">
        <v>2</v>
      </c>
      <c r="P186" s="227">
        <v>34</v>
      </c>
      <c r="Q186" s="227">
        <v>8.5</v>
      </c>
      <c r="R186" s="227">
        <v>18</v>
      </c>
      <c r="S186" s="227">
        <v>4.5</v>
      </c>
      <c r="T186" s="228">
        <v>16</v>
      </c>
    </row>
    <row r="187" spans="2:20" x14ac:dyDescent="0.25">
      <c r="B187" s="25">
        <v>1995</v>
      </c>
      <c r="C187" s="17">
        <v>2</v>
      </c>
      <c r="D187" s="17">
        <v>0</v>
      </c>
      <c r="E187" s="17">
        <v>2</v>
      </c>
      <c r="F187" s="17">
        <v>7</v>
      </c>
      <c r="G187" s="19">
        <v>3.5</v>
      </c>
      <c r="H187" s="17">
        <v>18</v>
      </c>
      <c r="I187" s="19">
        <v>9</v>
      </c>
      <c r="J187" s="72">
        <v>-11</v>
      </c>
      <c r="L187" s="226">
        <v>2023</v>
      </c>
      <c r="M187" s="227">
        <v>3</v>
      </c>
      <c r="N187" s="227">
        <v>1</v>
      </c>
      <c r="O187" s="227">
        <v>2</v>
      </c>
      <c r="P187" s="227">
        <v>17</v>
      </c>
      <c r="Q187" s="229">
        <v>5.666666666666667</v>
      </c>
      <c r="R187" s="227">
        <v>10</v>
      </c>
      <c r="S187" s="229">
        <v>3.3333333333333335</v>
      </c>
      <c r="T187" s="228">
        <v>7</v>
      </c>
    </row>
    <row r="188" spans="2:20" x14ac:dyDescent="0.25">
      <c r="B188" s="25">
        <v>1994</v>
      </c>
      <c r="C188" s="17">
        <v>3</v>
      </c>
      <c r="D188" s="17">
        <v>1</v>
      </c>
      <c r="E188" s="17">
        <v>2</v>
      </c>
      <c r="F188" s="17">
        <v>13</v>
      </c>
      <c r="G188" s="22">
        <v>4.333333333333333</v>
      </c>
      <c r="H188" s="17">
        <v>19</v>
      </c>
      <c r="I188" s="19">
        <v>6.333333333333333</v>
      </c>
      <c r="J188" s="72">
        <v>-6</v>
      </c>
      <c r="L188" s="226">
        <v>2022</v>
      </c>
      <c r="M188" s="227">
        <v>3</v>
      </c>
      <c r="N188" s="227">
        <v>1</v>
      </c>
      <c r="O188" s="227">
        <v>2</v>
      </c>
      <c r="P188" s="227">
        <v>9</v>
      </c>
      <c r="Q188" s="227">
        <v>3</v>
      </c>
      <c r="R188" s="227">
        <v>11</v>
      </c>
      <c r="S188" s="229">
        <v>3.6666666666666665</v>
      </c>
      <c r="T188" s="228">
        <v>-2</v>
      </c>
    </row>
    <row r="189" spans="2:20" x14ac:dyDescent="0.25">
      <c r="B189" s="25">
        <v>1989</v>
      </c>
      <c r="C189" s="1">
        <v>2</v>
      </c>
      <c r="D189" s="1">
        <v>0</v>
      </c>
      <c r="E189" s="1">
        <v>2</v>
      </c>
      <c r="F189" s="1">
        <v>7</v>
      </c>
      <c r="G189" s="22">
        <v>3.5</v>
      </c>
      <c r="H189" s="1">
        <v>18</v>
      </c>
      <c r="I189" s="22">
        <v>9</v>
      </c>
      <c r="J189" s="73">
        <v>-11</v>
      </c>
      <c r="L189" s="226">
        <v>2019</v>
      </c>
      <c r="M189" s="227">
        <v>5</v>
      </c>
      <c r="N189" s="227">
        <v>3</v>
      </c>
      <c r="O189" s="227">
        <v>2</v>
      </c>
      <c r="P189" s="227">
        <v>25</v>
      </c>
      <c r="Q189" s="227">
        <v>5</v>
      </c>
      <c r="R189" s="227">
        <v>15</v>
      </c>
      <c r="S189" s="227">
        <v>3</v>
      </c>
      <c r="T189" s="228">
        <v>10</v>
      </c>
    </row>
    <row r="190" spans="2:20" x14ac:dyDescent="0.25">
      <c r="B190" s="205" t="s">
        <v>446</v>
      </c>
      <c r="C190" s="82">
        <f>SUM(C187:C189)</f>
        <v>7</v>
      </c>
      <c r="D190" s="82">
        <f>SUM(D187:D189)</f>
        <v>1</v>
      </c>
      <c r="E190" s="82">
        <f>SUM(E187:E189)</f>
        <v>6</v>
      </c>
      <c r="F190" s="82">
        <f>SUM(F187:F189)</f>
        <v>27</v>
      </c>
      <c r="G190" s="83">
        <f>F190/C190</f>
        <v>3.8571428571428572</v>
      </c>
      <c r="H190" s="82">
        <f>SUM(H187:H189)</f>
        <v>55</v>
      </c>
      <c r="I190" s="83">
        <f>H190/C190</f>
        <v>7.8571428571428568</v>
      </c>
      <c r="J190" s="78" t="s">
        <v>448</v>
      </c>
      <c r="L190" s="226">
        <v>2018</v>
      </c>
      <c r="M190" s="227">
        <v>8</v>
      </c>
      <c r="N190" s="227">
        <v>7</v>
      </c>
      <c r="O190" s="227">
        <v>1</v>
      </c>
      <c r="P190" s="227">
        <v>40</v>
      </c>
      <c r="Q190" s="227">
        <v>5</v>
      </c>
      <c r="R190" s="227">
        <v>9</v>
      </c>
      <c r="S190" s="229">
        <v>1.125</v>
      </c>
      <c r="T190" s="228">
        <v>31</v>
      </c>
    </row>
    <row r="191" spans="2:20" x14ac:dyDescent="0.25">
      <c r="B191" s="293"/>
      <c r="C191" s="11"/>
      <c r="D191" s="11"/>
      <c r="E191" s="11"/>
      <c r="F191" s="11"/>
      <c r="G191" s="11"/>
      <c r="H191" s="11"/>
      <c r="I191" s="11"/>
      <c r="J191" s="11"/>
      <c r="L191" s="226">
        <v>2017</v>
      </c>
      <c r="M191" s="227">
        <v>8</v>
      </c>
      <c r="N191" s="227">
        <v>7</v>
      </c>
      <c r="O191" s="227">
        <v>1</v>
      </c>
      <c r="P191" s="227">
        <v>59</v>
      </c>
      <c r="Q191" s="229">
        <v>7.375</v>
      </c>
      <c r="R191" s="227">
        <v>34</v>
      </c>
      <c r="S191" s="229">
        <v>4.25</v>
      </c>
      <c r="T191" s="228">
        <v>25</v>
      </c>
    </row>
    <row r="192" spans="2:20" ht="18.75" x14ac:dyDescent="0.3">
      <c r="B192" s="216"/>
      <c r="C192" s="217"/>
      <c r="D192" s="217"/>
      <c r="E192" s="217"/>
      <c r="F192" s="206" t="s">
        <v>519</v>
      </c>
      <c r="G192" s="217"/>
      <c r="H192" s="217"/>
      <c r="I192" s="217"/>
      <c r="J192" s="218"/>
      <c r="L192" s="226">
        <v>2016</v>
      </c>
      <c r="M192" s="227">
        <v>7</v>
      </c>
      <c r="N192" s="227">
        <v>7</v>
      </c>
      <c r="O192" s="227">
        <v>0</v>
      </c>
      <c r="P192" s="227">
        <v>38</v>
      </c>
      <c r="Q192" s="229">
        <v>5.4285714285714288</v>
      </c>
      <c r="R192" s="227">
        <v>11</v>
      </c>
      <c r="S192" s="229">
        <v>1.5714285714285714</v>
      </c>
      <c r="T192" s="228">
        <v>27</v>
      </c>
    </row>
    <row r="193" spans="2:20" x14ac:dyDescent="0.25">
      <c r="B193" s="214" t="s">
        <v>297</v>
      </c>
      <c r="C193" s="18" t="s">
        <v>244</v>
      </c>
      <c r="D193" s="18" t="s">
        <v>115</v>
      </c>
      <c r="E193" s="18" t="s">
        <v>112</v>
      </c>
      <c r="F193" s="18" t="s">
        <v>113</v>
      </c>
      <c r="G193" s="18" t="s">
        <v>117</v>
      </c>
      <c r="H193" s="18" t="s">
        <v>114</v>
      </c>
      <c r="I193" s="18" t="s">
        <v>116</v>
      </c>
      <c r="J193" s="97" t="s">
        <v>118</v>
      </c>
      <c r="L193" s="226">
        <v>2015</v>
      </c>
      <c r="M193" s="227">
        <v>7</v>
      </c>
      <c r="N193" s="227">
        <v>6</v>
      </c>
      <c r="O193" s="227">
        <v>1</v>
      </c>
      <c r="P193" s="227">
        <v>28</v>
      </c>
      <c r="Q193" s="227">
        <v>4</v>
      </c>
      <c r="R193" s="227">
        <v>14</v>
      </c>
      <c r="S193" s="227">
        <v>2</v>
      </c>
      <c r="T193" s="228">
        <v>14</v>
      </c>
    </row>
    <row r="194" spans="2:20" x14ac:dyDescent="0.25">
      <c r="B194" s="205">
        <v>1980</v>
      </c>
      <c r="C194" s="82">
        <v>4</v>
      </c>
      <c r="D194" s="82">
        <v>1</v>
      </c>
      <c r="E194" s="82">
        <v>2</v>
      </c>
      <c r="F194" s="82">
        <v>16</v>
      </c>
      <c r="G194" s="82">
        <v>4</v>
      </c>
      <c r="H194" s="82">
        <v>7</v>
      </c>
      <c r="I194" s="82">
        <v>1.75</v>
      </c>
      <c r="J194" s="78">
        <v>9</v>
      </c>
      <c r="L194" s="226">
        <v>2014</v>
      </c>
      <c r="M194" s="227">
        <v>7</v>
      </c>
      <c r="N194" s="227">
        <v>6</v>
      </c>
      <c r="O194" s="227">
        <v>1</v>
      </c>
      <c r="P194" s="227">
        <v>39</v>
      </c>
      <c r="Q194" s="229">
        <v>5.5714285714285712</v>
      </c>
      <c r="R194" s="227">
        <v>12</v>
      </c>
      <c r="S194" s="229">
        <v>1.7142857142857142</v>
      </c>
      <c r="T194" s="228">
        <v>27</v>
      </c>
    </row>
    <row r="195" spans="2:20" x14ac:dyDescent="0.25">
      <c r="B195" s="11"/>
      <c r="C195" s="11"/>
      <c r="D195" s="11"/>
      <c r="E195" s="11"/>
      <c r="F195" s="11"/>
      <c r="G195" s="11"/>
      <c r="H195" s="11"/>
      <c r="I195" s="11"/>
      <c r="J195" s="11"/>
      <c r="L195" s="226">
        <v>2013</v>
      </c>
      <c r="M195" s="227">
        <v>7</v>
      </c>
      <c r="N195" s="227">
        <v>5</v>
      </c>
      <c r="O195" s="227">
        <v>2</v>
      </c>
      <c r="P195" s="227">
        <v>36</v>
      </c>
      <c r="Q195" s="229">
        <v>5.1428571428571432</v>
      </c>
      <c r="R195" s="227">
        <v>23</v>
      </c>
      <c r="S195" s="229">
        <v>3.2857142857142856</v>
      </c>
      <c r="T195" s="228">
        <v>13</v>
      </c>
    </row>
    <row r="196" spans="2:20" ht="18.75" x14ac:dyDescent="0.3">
      <c r="B196" s="70"/>
      <c r="C196" s="27"/>
      <c r="D196" s="27"/>
      <c r="E196" s="27"/>
      <c r="F196" s="206" t="s">
        <v>164</v>
      </c>
      <c r="G196" s="27"/>
      <c r="H196" s="27"/>
      <c r="I196" s="27"/>
      <c r="J196" s="71"/>
      <c r="L196" s="226">
        <v>2012</v>
      </c>
      <c r="M196" s="227">
        <v>5</v>
      </c>
      <c r="N196" s="227">
        <v>3</v>
      </c>
      <c r="O196" s="227">
        <v>2</v>
      </c>
      <c r="P196" s="227">
        <v>29</v>
      </c>
      <c r="Q196" s="227">
        <v>5.8</v>
      </c>
      <c r="R196" s="227">
        <v>24</v>
      </c>
      <c r="S196" s="227">
        <v>4.8</v>
      </c>
      <c r="T196" s="228">
        <v>5</v>
      </c>
    </row>
    <row r="197" spans="2:20" x14ac:dyDescent="0.25">
      <c r="B197" s="193" t="s">
        <v>297</v>
      </c>
      <c r="C197" s="3" t="s">
        <v>244</v>
      </c>
      <c r="D197" s="3" t="s">
        <v>115</v>
      </c>
      <c r="E197" s="3" t="s">
        <v>112</v>
      </c>
      <c r="F197" s="3" t="s">
        <v>113</v>
      </c>
      <c r="G197" s="3" t="s">
        <v>117</v>
      </c>
      <c r="H197" s="3" t="s">
        <v>114</v>
      </c>
      <c r="I197" s="3" t="s">
        <v>116</v>
      </c>
      <c r="J197" s="204" t="s">
        <v>118</v>
      </c>
      <c r="L197" s="226">
        <v>2011</v>
      </c>
      <c r="M197" s="227">
        <v>3</v>
      </c>
      <c r="N197" s="227">
        <v>1</v>
      </c>
      <c r="O197" s="227">
        <v>2</v>
      </c>
      <c r="P197" s="227">
        <v>10</v>
      </c>
      <c r="Q197" s="229">
        <v>3.3333333333333335</v>
      </c>
      <c r="R197" s="227">
        <v>17</v>
      </c>
      <c r="S197" s="229">
        <v>5.666666666666667</v>
      </c>
      <c r="T197" s="228">
        <v>-7</v>
      </c>
    </row>
    <row r="198" spans="2:20" x14ac:dyDescent="0.25">
      <c r="B198" s="25">
        <v>2013</v>
      </c>
      <c r="C198" s="1">
        <v>2</v>
      </c>
      <c r="D198" s="1">
        <v>0</v>
      </c>
      <c r="E198" s="1">
        <v>2</v>
      </c>
      <c r="F198" s="1">
        <v>5</v>
      </c>
      <c r="G198" s="1">
        <v>2.5</v>
      </c>
      <c r="H198" s="1">
        <v>17</v>
      </c>
      <c r="I198" s="1">
        <v>8.5</v>
      </c>
      <c r="J198" s="73">
        <v>-12</v>
      </c>
      <c r="L198" s="226">
        <v>2010</v>
      </c>
      <c r="M198" s="227">
        <v>7</v>
      </c>
      <c r="N198" s="227">
        <v>5</v>
      </c>
      <c r="O198" s="227">
        <v>2</v>
      </c>
      <c r="P198" s="227">
        <v>39</v>
      </c>
      <c r="Q198" s="229">
        <v>5.5714285714285712</v>
      </c>
      <c r="R198" s="227">
        <v>41</v>
      </c>
      <c r="S198" s="229">
        <v>5.8571428571428568</v>
      </c>
      <c r="T198" s="228">
        <v>-2</v>
      </c>
    </row>
    <row r="199" spans="2:20" x14ac:dyDescent="0.25">
      <c r="B199" s="25">
        <v>2012</v>
      </c>
      <c r="C199" s="1">
        <v>2</v>
      </c>
      <c r="D199" s="1">
        <v>0</v>
      </c>
      <c r="E199" s="1">
        <v>2</v>
      </c>
      <c r="F199" s="1">
        <v>12</v>
      </c>
      <c r="G199" s="1">
        <v>6</v>
      </c>
      <c r="H199" s="1">
        <v>17</v>
      </c>
      <c r="I199" s="1">
        <v>8.5</v>
      </c>
      <c r="J199" s="73">
        <v>-5</v>
      </c>
      <c r="L199" s="226">
        <v>2009</v>
      </c>
      <c r="M199" s="227">
        <v>3</v>
      </c>
      <c r="N199" s="227">
        <v>1</v>
      </c>
      <c r="O199" s="227">
        <v>2</v>
      </c>
      <c r="P199" s="227">
        <v>11</v>
      </c>
      <c r="Q199" s="229">
        <v>3.6666666666666665</v>
      </c>
      <c r="R199" s="227">
        <v>11</v>
      </c>
      <c r="S199" s="229">
        <v>3.6666666666666665</v>
      </c>
      <c r="T199" s="228">
        <v>0</v>
      </c>
    </row>
    <row r="200" spans="2:20" x14ac:dyDescent="0.25">
      <c r="B200" s="25">
        <v>2011</v>
      </c>
      <c r="C200" s="1">
        <v>3</v>
      </c>
      <c r="D200" s="1">
        <v>1</v>
      </c>
      <c r="E200" s="1">
        <v>2</v>
      </c>
      <c r="F200" s="1">
        <v>7</v>
      </c>
      <c r="G200" s="22">
        <v>2.3333333333333335</v>
      </c>
      <c r="H200" s="1">
        <v>8</v>
      </c>
      <c r="I200" s="22">
        <v>2.6666666666666665</v>
      </c>
      <c r="J200" s="73">
        <v>-1</v>
      </c>
      <c r="L200" s="226">
        <v>2005</v>
      </c>
      <c r="M200" s="227">
        <v>2</v>
      </c>
      <c r="N200" s="227">
        <v>0</v>
      </c>
      <c r="O200" s="227">
        <v>2</v>
      </c>
      <c r="P200" s="227">
        <v>4</v>
      </c>
      <c r="Q200" s="227">
        <v>2</v>
      </c>
      <c r="R200" s="227">
        <v>6</v>
      </c>
      <c r="S200" s="227">
        <v>3</v>
      </c>
      <c r="T200" s="228">
        <v>-2</v>
      </c>
    </row>
    <row r="201" spans="2:20" x14ac:dyDescent="0.25">
      <c r="B201" s="25">
        <v>2010</v>
      </c>
      <c r="C201" s="1">
        <v>5</v>
      </c>
      <c r="D201" s="1">
        <v>3</v>
      </c>
      <c r="E201" s="1">
        <v>2</v>
      </c>
      <c r="F201" s="1">
        <v>31</v>
      </c>
      <c r="G201" s="1">
        <v>6.2</v>
      </c>
      <c r="H201" s="1">
        <v>25</v>
      </c>
      <c r="I201" s="1">
        <v>5</v>
      </c>
      <c r="J201" s="73">
        <v>6</v>
      </c>
      <c r="L201" s="226">
        <v>2004</v>
      </c>
      <c r="M201" s="227">
        <v>6</v>
      </c>
      <c r="N201" s="227">
        <v>4</v>
      </c>
      <c r="O201" s="227">
        <v>2</v>
      </c>
      <c r="P201" s="227">
        <v>27</v>
      </c>
      <c r="Q201" s="227">
        <v>4.5</v>
      </c>
      <c r="R201" s="227">
        <v>22</v>
      </c>
      <c r="S201" s="229">
        <v>3.6666666666666665</v>
      </c>
      <c r="T201" s="228">
        <v>5</v>
      </c>
    </row>
    <row r="202" spans="2:20" x14ac:dyDescent="0.25">
      <c r="B202" s="25">
        <v>2009</v>
      </c>
      <c r="C202" s="1">
        <v>4</v>
      </c>
      <c r="D202" s="1">
        <v>2</v>
      </c>
      <c r="E202" s="1">
        <v>2</v>
      </c>
      <c r="F202" s="1">
        <v>14</v>
      </c>
      <c r="G202" s="1">
        <v>3.5</v>
      </c>
      <c r="H202" s="1">
        <v>9</v>
      </c>
      <c r="I202" s="22">
        <v>2.25</v>
      </c>
      <c r="J202" s="73">
        <v>5</v>
      </c>
      <c r="L202" s="226">
        <v>1996</v>
      </c>
      <c r="M202" s="227">
        <v>3</v>
      </c>
      <c r="N202" s="227">
        <v>1</v>
      </c>
      <c r="O202" s="227">
        <v>2</v>
      </c>
      <c r="P202" s="227">
        <v>15</v>
      </c>
      <c r="Q202" s="229">
        <v>5</v>
      </c>
      <c r="R202" s="227">
        <v>30</v>
      </c>
      <c r="S202" s="229">
        <v>10</v>
      </c>
      <c r="T202" s="228">
        <v>-15</v>
      </c>
    </row>
    <row r="203" spans="2:20" x14ac:dyDescent="0.25">
      <c r="B203" s="205" t="s">
        <v>446</v>
      </c>
      <c r="C203" s="82">
        <f>SUM(C198:C202)</f>
        <v>16</v>
      </c>
      <c r="D203" s="82">
        <f>SUM(D198:D202)</f>
        <v>6</v>
      </c>
      <c r="E203" s="82">
        <f>SUM(E198:E202)</f>
        <v>10</v>
      </c>
      <c r="F203" s="82">
        <f>SUM(F198:F202)</f>
        <v>69</v>
      </c>
      <c r="G203" s="83">
        <f>F203/C203</f>
        <v>4.3125</v>
      </c>
      <c r="H203" s="82">
        <f>SUM(H198:H202)</f>
        <v>76</v>
      </c>
      <c r="I203" s="83">
        <f>H203/C203</f>
        <v>4.75</v>
      </c>
      <c r="J203" s="78">
        <f>F203-H203</f>
        <v>-7</v>
      </c>
      <c r="L203" s="226">
        <v>1995</v>
      </c>
      <c r="M203" s="230">
        <v>7</v>
      </c>
      <c r="N203" s="230">
        <v>6</v>
      </c>
      <c r="O203" s="230">
        <v>1</v>
      </c>
      <c r="P203" s="230">
        <v>39</v>
      </c>
      <c r="Q203" s="231">
        <v>5.5714285714285712</v>
      </c>
      <c r="R203" s="230">
        <v>14</v>
      </c>
      <c r="S203" s="231">
        <v>2</v>
      </c>
      <c r="T203" s="232">
        <v>25</v>
      </c>
    </row>
    <row r="204" spans="2:20" x14ac:dyDescent="0.25">
      <c r="B204" s="17"/>
      <c r="C204" s="17"/>
      <c r="D204" s="17"/>
      <c r="E204" s="17"/>
      <c r="F204" s="17"/>
      <c r="G204" s="19"/>
      <c r="H204" s="17"/>
      <c r="I204" s="19"/>
      <c r="J204" s="17"/>
      <c r="L204" s="226">
        <v>1994</v>
      </c>
      <c r="M204" s="230">
        <v>5</v>
      </c>
      <c r="N204" s="230">
        <v>3</v>
      </c>
      <c r="O204" s="230">
        <v>2</v>
      </c>
      <c r="P204" s="230">
        <v>38</v>
      </c>
      <c r="Q204" s="229">
        <v>7.6</v>
      </c>
      <c r="R204" s="230">
        <v>27</v>
      </c>
      <c r="S204" s="231">
        <v>5.4</v>
      </c>
      <c r="T204" s="232">
        <v>11</v>
      </c>
    </row>
    <row r="205" spans="2:20" ht="18.75" x14ac:dyDescent="0.3">
      <c r="B205" s="211"/>
      <c r="C205" s="129"/>
      <c r="D205" s="129"/>
      <c r="E205" s="129"/>
      <c r="F205" s="206" t="s">
        <v>516</v>
      </c>
      <c r="G205" s="212"/>
      <c r="H205" s="129"/>
      <c r="I205" s="212"/>
      <c r="J205" s="213"/>
      <c r="L205" s="226">
        <v>1993</v>
      </c>
      <c r="M205" s="230">
        <v>6</v>
      </c>
      <c r="N205" s="230">
        <v>5</v>
      </c>
      <c r="O205" s="230">
        <v>1</v>
      </c>
      <c r="P205" s="230">
        <v>33</v>
      </c>
      <c r="Q205" s="231">
        <v>5.5</v>
      </c>
      <c r="R205" s="230">
        <v>16</v>
      </c>
      <c r="S205" s="231">
        <v>2.6666666666666665</v>
      </c>
      <c r="T205" s="232">
        <v>17</v>
      </c>
    </row>
    <row r="206" spans="2:20" x14ac:dyDescent="0.25">
      <c r="B206" s="193" t="s">
        <v>297</v>
      </c>
      <c r="C206" s="3" t="s">
        <v>244</v>
      </c>
      <c r="D206" s="3" t="s">
        <v>115</v>
      </c>
      <c r="E206" s="3" t="s">
        <v>112</v>
      </c>
      <c r="F206" s="3" t="s">
        <v>113</v>
      </c>
      <c r="G206" s="3" t="s">
        <v>117</v>
      </c>
      <c r="H206" s="3" t="s">
        <v>114</v>
      </c>
      <c r="I206" s="3" t="s">
        <v>116</v>
      </c>
      <c r="J206" s="204" t="s">
        <v>118</v>
      </c>
      <c r="L206" s="226">
        <v>1992</v>
      </c>
      <c r="M206" s="227">
        <v>6</v>
      </c>
      <c r="N206" s="227">
        <v>5</v>
      </c>
      <c r="O206" s="227">
        <v>1</v>
      </c>
      <c r="P206" s="227">
        <v>40</v>
      </c>
      <c r="Q206" s="229">
        <v>6.666666666666667</v>
      </c>
      <c r="R206" s="227">
        <v>24</v>
      </c>
      <c r="S206" s="229">
        <v>4</v>
      </c>
      <c r="T206" s="228">
        <v>16</v>
      </c>
    </row>
    <row r="207" spans="2:20" x14ac:dyDescent="0.25">
      <c r="B207" s="205">
        <v>1980</v>
      </c>
      <c r="C207" s="82">
        <v>4</v>
      </c>
      <c r="D207" s="82">
        <v>2</v>
      </c>
      <c r="E207" s="82">
        <v>2</v>
      </c>
      <c r="F207" s="82">
        <v>14</v>
      </c>
      <c r="G207" s="82">
        <v>3.5</v>
      </c>
      <c r="H207" s="83">
        <v>10</v>
      </c>
      <c r="I207" s="82">
        <v>2.5</v>
      </c>
      <c r="J207" s="215">
        <v>4</v>
      </c>
      <c r="L207" s="226">
        <v>1989</v>
      </c>
      <c r="M207" s="227">
        <v>7</v>
      </c>
      <c r="N207" s="227">
        <v>6</v>
      </c>
      <c r="O207" s="227">
        <v>1</v>
      </c>
      <c r="P207" s="227">
        <v>40</v>
      </c>
      <c r="Q207" s="229">
        <v>5.7142857142857144</v>
      </c>
      <c r="R207" s="227">
        <v>14</v>
      </c>
      <c r="S207" s="229">
        <v>2</v>
      </c>
      <c r="T207" s="228">
        <v>26</v>
      </c>
    </row>
    <row r="208" spans="2:20" ht="15.75" thickBot="1" x14ac:dyDescent="0.3">
      <c r="B208" s="17"/>
      <c r="C208" s="17"/>
      <c r="D208" s="17"/>
      <c r="E208" s="17"/>
      <c r="F208" s="17"/>
      <c r="G208" s="17"/>
      <c r="H208" s="17"/>
      <c r="I208" s="17"/>
      <c r="J208" s="17"/>
      <c r="L208" s="226">
        <v>1983</v>
      </c>
      <c r="M208" s="227">
        <v>5</v>
      </c>
      <c r="N208" s="227">
        <v>3</v>
      </c>
      <c r="O208" s="227">
        <v>2</v>
      </c>
      <c r="P208" s="227">
        <v>20</v>
      </c>
      <c r="Q208" s="229">
        <v>4</v>
      </c>
      <c r="R208" s="227">
        <v>25</v>
      </c>
      <c r="S208" s="229">
        <v>5</v>
      </c>
      <c r="T208" s="228">
        <v>-5</v>
      </c>
    </row>
    <row r="209" spans="2:20" ht="18.75" x14ac:dyDescent="0.3">
      <c r="B209" s="219"/>
      <c r="C209" s="220"/>
      <c r="D209" s="220"/>
      <c r="E209" s="220"/>
      <c r="F209" s="221" t="s">
        <v>474</v>
      </c>
      <c r="G209" s="220"/>
      <c r="H209" s="220"/>
      <c r="I209" s="220"/>
      <c r="J209" s="222"/>
      <c r="L209" s="226">
        <v>1982</v>
      </c>
      <c r="M209" s="227">
        <v>6</v>
      </c>
      <c r="N209" s="227">
        <v>4</v>
      </c>
      <c r="O209" s="227">
        <v>2</v>
      </c>
      <c r="P209" s="227">
        <v>25</v>
      </c>
      <c r="Q209" s="229">
        <v>4.166666666666667</v>
      </c>
      <c r="R209" s="227">
        <v>11</v>
      </c>
      <c r="S209" s="229">
        <v>1.8333333333333333</v>
      </c>
      <c r="T209" s="228">
        <v>14</v>
      </c>
    </row>
    <row r="210" spans="2:20" x14ac:dyDescent="0.25">
      <c r="B210" s="223" t="s">
        <v>297</v>
      </c>
      <c r="C210" s="224" t="s">
        <v>244</v>
      </c>
      <c r="D210" s="224" t="s">
        <v>115</v>
      </c>
      <c r="E210" s="224" t="s">
        <v>112</v>
      </c>
      <c r="F210" s="224" t="s">
        <v>113</v>
      </c>
      <c r="G210" s="224" t="s">
        <v>117</v>
      </c>
      <c r="H210" s="224" t="s">
        <v>114</v>
      </c>
      <c r="I210" s="224" t="s">
        <v>116</v>
      </c>
      <c r="J210" s="225" t="s">
        <v>118</v>
      </c>
      <c r="L210" s="226">
        <v>1980</v>
      </c>
      <c r="M210" s="227">
        <v>4</v>
      </c>
      <c r="N210" s="227">
        <v>2</v>
      </c>
      <c r="O210" s="227">
        <v>2</v>
      </c>
      <c r="P210" s="227">
        <v>16</v>
      </c>
      <c r="Q210" s="229">
        <v>4</v>
      </c>
      <c r="R210" s="227">
        <v>10</v>
      </c>
      <c r="S210" s="229">
        <v>2.5</v>
      </c>
      <c r="T210" s="228">
        <v>6</v>
      </c>
    </row>
    <row r="211" spans="2:20" ht="15.75" thickBot="1" x14ac:dyDescent="0.3">
      <c r="B211" s="226">
        <v>2026</v>
      </c>
      <c r="C211" s="227">
        <v>4</v>
      </c>
      <c r="D211" s="227">
        <v>2</v>
      </c>
      <c r="E211" s="227">
        <v>2</v>
      </c>
      <c r="F211" s="227">
        <v>18</v>
      </c>
      <c r="G211" s="227">
        <v>4.5</v>
      </c>
      <c r="H211" s="227">
        <v>18</v>
      </c>
      <c r="I211" s="227">
        <v>4.5</v>
      </c>
      <c r="J211" s="228">
        <v>0</v>
      </c>
      <c r="L211" s="233" t="s">
        <v>446</v>
      </c>
      <c r="M211" s="234">
        <f>SUM(M185:M210)</f>
        <v>140</v>
      </c>
      <c r="N211" s="234">
        <f>SUM(N185:N210)</f>
        <v>98</v>
      </c>
      <c r="O211" s="234">
        <f>SUM(O185:O210)</f>
        <v>42</v>
      </c>
      <c r="P211" s="234">
        <f>SUM(P185:P210)</f>
        <v>749</v>
      </c>
      <c r="Q211" s="235">
        <f>P211/M211</f>
        <v>5.35</v>
      </c>
      <c r="R211" s="234">
        <f>SUM(R185:R210)</f>
        <v>471</v>
      </c>
      <c r="S211" s="235">
        <f>R211/M211</f>
        <v>3.3642857142857143</v>
      </c>
      <c r="T211" s="236">
        <f>P211-R211</f>
        <v>278</v>
      </c>
    </row>
    <row r="212" spans="2:20" x14ac:dyDescent="0.25">
      <c r="B212" s="226">
        <v>2025</v>
      </c>
      <c r="C212" s="227">
        <v>4</v>
      </c>
      <c r="D212" s="227">
        <v>2</v>
      </c>
      <c r="E212" s="227">
        <v>2</v>
      </c>
      <c r="F212" s="227">
        <v>15</v>
      </c>
      <c r="G212" s="229">
        <v>3.75</v>
      </c>
      <c r="H212" s="227">
        <v>32</v>
      </c>
      <c r="I212" s="227">
        <v>8</v>
      </c>
      <c r="J212" s="228">
        <v>-17</v>
      </c>
      <c r="L212" s="29"/>
      <c r="M212" s="29"/>
      <c r="N212" s="29"/>
      <c r="O212" s="29"/>
      <c r="P212" s="29"/>
      <c r="Q212" s="84"/>
      <c r="R212" s="29"/>
      <c r="S212" s="84"/>
      <c r="T212" s="29"/>
    </row>
    <row r="213" spans="2:20" ht="18.75" x14ac:dyDescent="0.3">
      <c r="B213" s="226">
        <v>2024</v>
      </c>
      <c r="C213" s="227">
        <v>4</v>
      </c>
      <c r="D213" s="227">
        <v>2</v>
      </c>
      <c r="E213" s="227">
        <v>2</v>
      </c>
      <c r="F213" s="227">
        <v>20</v>
      </c>
      <c r="G213" s="227">
        <v>5</v>
      </c>
      <c r="H213" s="227">
        <v>16</v>
      </c>
      <c r="I213" s="227">
        <v>4</v>
      </c>
      <c r="J213" s="228">
        <v>4</v>
      </c>
      <c r="L213" s="70"/>
      <c r="M213" s="27"/>
      <c r="N213" s="27"/>
      <c r="O213" s="27"/>
      <c r="P213" s="206" t="s">
        <v>229</v>
      </c>
      <c r="Q213" s="27"/>
      <c r="R213" s="27"/>
      <c r="S213" s="27"/>
      <c r="T213" s="71"/>
    </row>
    <row r="214" spans="2:20" x14ac:dyDescent="0.25">
      <c r="B214" s="226">
        <v>2023</v>
      </c>
      <c r="C214" s="227">
        <v>2</v>
      </c>
      <c r="D214" s="227">
        <v>0</v>
      </c>
      <c r="E214" s="227">
        <v>2</v>
      </c>
      <c r="F214" s="227">
        <v>10</v>
      </c>
      <c r="G214" s="227">
        <v>5</v>
      </c>
      <c r="H214" s="227">
        <v>20</v>
      </c>
      <c r="I214" s="227">
        <v>10</v>
      </c>
      <c r="J214" s="228">
        <v>-10</v>
      </c>
      <c r="L214" s="193" t="s">
        <v>297</v>
      </c>
      <c r="M214" s="3" t="s">
        <v>244</v>
      </c>
      <c r="N214" s="3" t="s">
        <v>115</v>
      </c>
      <c r="O214" s="3" t="s">
        <v>112</v>
      </c>
      <c r="P214" s="3" t="s">
        <v>113</v>
      </c>
      <c r="Q214" s="3" t="s">
        <v>117</v>
      </c>
      <c r="R214" s="3" t="s">
        <v>114</v>
      </c>
      <c r="S214" s="3" t="s">
        <v>116</v>
      </c>
      <c r="T214" s="204" t="s">
        <v>118</v>
      </c>
    </row>
    <row r="215" spans="2:20" x14ac:dyDescent="0.25">
      <c r="B215" s="226">
        <v>2022</v>
      </c>
      <c r="C215" s="227">
        <v>3</v>
      </c>
      <c r="D215" s="227">
        <v>1</v>
      </c>
      <c r="E215" s="227">
        <v>2</v>
      </c>
      <c r="F215" s="227">
        <v>11</v>
      </c>
      <c r="G215" s="229">
        <v>3.6666666666666665</v>
      </c>
      <c r="H215" s="227">
        <v>12</v>
      </c>
      <c r="I215" s="227">
        <v>4</v>
      </c>
      <c r="J215" s="228">
        <v>-1</v>
      </c>
      <c r="L215" s="25">
        <v>2013</v>
      </c>
      <c r="M215" s="1">
        <v>2</v>
      </c>
      <c r="N215" s="1">
        <v>0</v>
      </c>
      <c r="O215" s="1">
        <v>2</v>
      </c>
      <c r="P215" s="1">
        <v>8</v>
      </c>
      <c r="Q215" s="1">
        <v>4</v>
      </c>
      <c r="R215" s="1">
        <v>15</v>
      </c>
      <c r="S215" s="1">
        <v>7.5</v>
      </c>
      <c r="T215" s="73">
        <v>-7</v>
      </c>
    </row>
    <row r="216" spans="2:20" x14ac:dyDescent="0.25">
      <c r="B216" s="226">
        <v>2019</v>
      </c>
      <c r="C216" s="227">
        <v>3</v>
      </c>
      <c r="D216" s="227">
        <v>1</v>
      </c>
      <c r="E216" s="227">
        <v>2</v>
      </c>
      <c r="F216" s="227">
        <v>10</v>
      </c>
      <c r="G216" s="229">
        <v>3.3333333333333335</v>
      </c>
      <c r="H216" s="227">
        <v>17</v>
      </c>
      <c r="I216" s="229">
        <v>5.666666666666667</v>
      </c>
      <c r="J216" s="228">
        <v>-7</v>
      </c>
      <c r="L216" s="25">
        <v>2012</v>
      </c>
      <c r="M216" s="1">
        <v>3</v>
      </c>
      <c r="N216" s="1">
        <v>1</v>
      </c>
      <c r="O216" s="1">
        <v>2</v>
      </c>
      <c r="P216" s="1">
        <v>12</v>
      </c>
      <c r="Q216" s="1">
        <v>3</v>
      </c>
      <c r="R216" s="1">
        <v>25</v>
      </c>
      <c r="S216" s="1">
        <v>3</v>
      </c>
      <c r="T216" s="73">
        <v>-13</v>
      </c>
    </row>
    <row r="217" spans="2:20" x14ac:dyDescent="0.25">
      <c r="B217" s="226">
        <v>2018</v>
      </c>
      <c r="C217" s="227">
        <v>7</v>
      </c>
      <c r="D217" s="227">
        <v>5</v>
      </c>
      <c r="E217" s="227">
        <v>2</v>
      </c>
      <c r="F217" s="227">
        <v>34</v>
      </c>
      <c r="G217" s="229">
        <v>4.8571428571428568</v>
      </c>
      <c r="H217" s="227">
        <v>14</v>
      </c>
      <c r="I217" s="227">
        <v>2</v>
      </c>
      <c r="J217" s="228">
        <v>20</v>
      </c>
      <c r="L217" s="25">
        <v>2011</v>
      </c>
      <c r="M217" s="1">
        <v>2</v>
      </c>
      <c r="N217" s="1">
        <v>0</v>
      </c>
      <c r="O217" s="1">
        <v>2</v>
      </c>
      <c r="P217" s="1">
        <v>8</v>
      </c>
      <c r="Q217" s="1">
        <v>4</v>
      </c>
      <c r="R217" s="1">
        <v>21</v>
      </c>
      <c r="S217" s="1">
        <v>10.5</v>
      </c>
      <c r="T217" s="73">
        <v>-13</v>
      </c>
    </row>
    <row r="218" spans="2:20" x14ac:dyDescent="0.25">
      <c r="B218" s="226">
        <v>2017</v>
      </c>
      <c r="C218" s="230">
        <v>5</v>
      </c>
      <c r="D218" s="230">
        <v>3</v>
      </c>
      <c r="E218" s="230">
        <v>2</v>
      </c>
      <c r="F218" s="230">
        <v>30</v>
      </c>
      <c r="G218" s="230">
        <v>6</v>
      </c>
      <c r="H218" s="230">
        <v>37</v>
      </c>
      <c r="I218" s="230">
        <v>7.4</v>
      </c>
      <c r="J218" s="228">
        <v>-7</v>
      </c>
      <c r="L218" s="25">
        <v>2010</v>
      </c>
      <c r="M218" s="1">
        <v>4</v>
      </c>
      <c r="N218" s="1">
        <v>2</v>
      </c>
      <c r="O218" s="1">
        <v>2</v>
      </c>
      <c r="P218" s="1">
        <v>17</v>
      </c>
      <c r="Q218" s="22">
        <v>4.25</v>
      </c>
      <c r="R218" s="1">
        <v>24</v>
      </c>
      <c r="S218" s="1">
        <v>6</v>
      </c>
      <c r="T218" s="73">
        <v>-7</v>
      </c>
    </row>
    <row r="219" spans="2:20" x14ac:dyDescent="0.25">
      <c r="B219" s="226">
        <v>2016</v>
      </c>
      <c r="C219" s="227">
        <v>3</v>
      </c>
      <c r="D219" s="227">
        <v>1</v>
      </c>
      <c r="E219" s="227">
        <v>2</v>
      </c>
      <c r="F219" s="227">
        <v>11</v>
      </c>
      <c r="G219" s="229">
        <v>3.6666666666666665</v>
      </c>
      <c r="H219" s="227">
        <v>17</v>
      </c>
      <c r="I219" s="229">
        <v>5.666666666666667</v>
      </c>
      <c r="J219" s="228">
        <v>-6</v>
      </c>
      <c r="L219" s="205" t="s">
        <v>446</v>
      </c>
      <c r="M219" s="82">
        <f>SUM(M215:M218)</f>
        <v>11</v>
      </c>
      <c r="N219" s="82">
        <f>SUM(N215:N218)</f>
        <v>3</v>
      </c>
      <c r="O219" s="82">
        <f>SUM(O215:O218)</f>
        <v>8</v>
      </c>
      <c r="P219" s="82">
        <f>SUM(P215:P218)</f>
        <v>45</v>
      </c>
      <c r="Q219" s="83">
        <f>P219/M219</f>
        <v>4.0909090909090908</v>
      </c>
      <c r="R219" s="82">
        <f>SUM(R215:R218)</f>
        <v>85</v>
      </c>
      <c r="S219" s="83">
        <f>R219/M219</f>
        <v>7.7272727272727275</v>
      </c>
      <c r="T219" s="78">
        <f>P219-R219</f>
        <v>-40</v>
      </c>
    </row>
    <row r="220" spans="2:20" x14ac:dyDescent="0.25">
      <c r="B220" s="226">
        <v>2015</v>
      </c>
      <c r="C220" s="227">
        <v>2</v>
      </c>
      <c r="D220" s="227">
        <v>0</v>
      </c>
      <c r="E220" s="227">
        <v>2</v>
      </c>
      <c r="F220" s="227">
        <v>7</v>
      </c>
      <c r="G220" s="227">
        <v>3.5</v>
      </c>
      <c r="H220" s="227">
        <v>24</v>
      </c>
      <c r="I220" s="227">
        <v>12</v>
      </c>
      <c r="J220" s="228">
        <v>-17</v>
      </c>
      <c r="L220" s="29"/>
      <c r="M220" s="29"/>
      <c r="N220" s="29"/>
      <c r="O220" s="29"/>
      <c r="P220" s="29"/>
      <c r="Q220" s="84"/>
      <c r="R220" s="29"/>
      <c r="S220" s="84"/>
      <c r="T220" s="29"/>
    </row>
    <row r="221" spans="2:20" ht="18.75" x14ac:dyDescent="0.3">
      <c r="B221" s="226">
        <v>2014</v>
      </c>
      <c r="C221" s="227">
        <v>3</v>
      </c>
      <c r="D221" s="227">
        <v>1</v>
      </c>
      <c r="E221" s="227">
        <v>2</v>
      </c>
      <c r="F221" s="227">
        <v>8</v>
      </c>
      <c r="G221" s="229">
        <v>2.6666666666666665</v>
      </c>
      <c r="H221" s="227">
        <v>22</v>
      </c>
      <c r="I221" s="229">
        <v>7.333333333333333</v>
      </c>
      <c r="J221" s="228">
        <v>-14</v>
      </c>
      <c r="L221" s="70"/>
      <c r="M221" s="27"/>
      <c r="N221" s="27"/>
      <c r="O221" s="27"/>
      <c r="P221" s="206" t="s">
        <v>161</v>
      </c>
      <c r="Q221" s="27"/>
      <c r="R221" s="27"/>
      <c r="S221" s="27"/>
      <c r="T221" s="71"/>
    </row>
    <row r="222" spans="2:20" x14ac:dyDescent="0.25">
      <c r="B222" s="226">
        <v>2013</v>
      </c>
      <c r="C222" s="227">
        <v>3</v>
      </c>
      <c r="D222" s="227">
        <v>1</v>
      </c>
      <c r="E222" s="227">
        <v>2</v>
      </c>
      <c r="F222" s="227">
        <v>22</v>
      </c>
      <c r="G222" s="229">
        <v>7.333333333333333</v>
      </c>
      <c r="H222" s="227">
        <v>21</v>
      </c>
      <c r="I222" s="227">
        <v>7</v>
      </c>
      <c r="J222" s="228">
        <v>1</v>
      </c>
      <c r="L222" s="193" t="s">
        <v>297</v>
      </c>
      <c r="M222" s="3" t="s">
        <v>244</v>
      </c>
      <c r="N222" s="3" t="s">
        <v>115</v>
      </c>
      <c r="O222" s="3" t="s">
        <v>112</v>
      </c>
      <c r="P222" s="3" t="s">
        <v>113</v>
      </c>
      <c r="Q222" s="3" t="s">
        <v>117</v>
      </c>
      <c r="R222" s="3" t="s">
        <v>114</v>
      </c>
      <c r="S222" s="3" t="s">
        <v>116</v>
      </c>
      <c r="T222" s="204" t="s">
        <v>118</v>
      </c>
    </row>
    <row r="223" spans="2:20" x14ac:dyDescent="0.25">
      <c r="B223" s="226">
        <v>2012</v>
      </c>
      <c r="C223" s="230">
        <v>2</v>
      </c>
      <c r="D223" s="230">
        <v>0</v>
      </c>
      <c r="E223" s="230">
        <v>2</v>
      </c>
      <c r="F223" s="230">
        <v>9</v>
      </c>
      <c r="G223" s="230">
        <v>4.5</v>
      </c>
      <c r="H223" s="230">
        <v>23</v>
      </c>
      <c r="I223" s="230">
        <v>11.5</v>
      </c>
      <c r="J223" s="228">
        <v>-14</v>
      </c>
      <c r="L223" s="74">
        <v>2009</v>
      </c>
      <c r="M223" s="82">
        <v>2</v>
      </c>
      <c r="N223" s="82">
        <v>0</v>
      </c>
      <c r="O223" s="82">
        <v>2</v>
      </c>
      <c r="P223" s="82">
        <v>5</v>
      </c>
      <c r="Q223" s="82">
        <v>5</v>
      </c>
      <c r="R223" s="82">
        <v>23</v>
      </c>
      <c r="S223" s="82">
        <v>23</v>
      </c>
      <c r="T223" s="78">
        <v>-18</v>
      </c>
    </row>
    <row r="224" spans="2:20" ht="15.75" thickBot="1" x14ac:dyDescent="0.3">
      <c r="B224" s="226">
        <v>2011</v>
      </c>
      <c r="C224" s="227">
        <v>3</v>
      </c>
      <c r="D224" s="227">
        <v>1</v>
      </c>
      <c r="E224" s="227">
        <v>2</v>
      </c>
      <c r="F224" s="227">
        <v>17</v>
      </c>
      <c r="G224" s="229">
        <v>5.666666666666667</v>
      </c>
      <c r="H224" s="227">
        <v>26</v>
      </c>
      <c r="I224" s="229">
        <v>8.6666666666666661</v>
      </c>
      <c r="J224" s="228">
        <v>-9</v>
      </c>
      <c r="M224" s="29"/>
      <c r="N224" s="29"/>
      <c r="O224" s="29"/>
      <c r="P224" s="29"/>
      <c r="Q224" s="29"/>
      <c r="R224" s="29"/>
      <c r="S224" s="29"/>
      <c r="T224" s="29"/>
    </row>
    <row r="225" spans="1:20" ht="18.75" x14ac:dyDescent="0.3">
      <c r="B225" s="226">
        <v>2010</v>
      </c>
      <c r="C225" s="227">
        <v>7</v>
      </c>
      <c r="D225" s="227">
        <v>5</v>
      </c>
      <c r="E225" s="227">
        <v>2</v>
      </c>
      <c r="F225" s="227">
        <v>42</v>
      </c>
      <c r="G225" s="227">
        <v>6</v>
      </c>
      <c r="H225" s="227">
        <v>26</v>
      </c>
      <c r="I225" s="229">
        <v>3.7142857142857144</v>
      </c>
      <c r="J225" s="228">
        <v>16</v>
      </c>
      <c r="L225" s="219"/>
      <c r="M225" s="220"/>
      <c r="N225" s="220"/>
      <c r="O225" s="220"/>
      <c r="P225" s="221" t="s">
        <v>42</v>
      </c>
      <c r="Q225" s="220"/>
      <c r="R225" s="220"/>
      <c r="S225" s="220"/>
      <c r="T225" s="222"/>
    </row>
    <row r="226" spans="1:20" ht="15.75" thickBot="1" x14ac:dyDescent="0.3">
      <c r="B226" s="233" t="s">
        <v>446</v>
      </c>
      <c r="C226" s="234">
        <f>SUM(C211:C225)</f>
        <v>55</v>
      </c>
      <c r="D226" s="234">
        <f>SUM(D211:D225)</f>
        <v>25</v>
      </c>
      <c r="E226" s="234">
        <f>SUM(E211:E225)</f>
        <v>30</v>
      </c>
      <c r="F226" s="234">
        <f>SUM(F211:F225)</f>
        <v>264</v>
      </c>
      <c r="G226" s="235">
        <f>F226/C226</f>
        <v>4.8</v>
      </c>
      <c r="H226" s="234">
        <f>SUM(H211:H225)</f>
        <v>325</v>
      </c>
      <c r="I226" s="235">
        <f>H226/C226</f>
        <v>5.9090909090909092</v>
      </c>
      <c r="J226" s="236">
        <f>F226-H226</f>
        <v>-61</v>
      </c>
      <c r="L226" s="223" t="s">
        <v>297</v>
      </c>
      <c r="M226" s="224" t="s">
        <v>244</v>
      </c>
      <c r="N226" s="224" t="s">
        <v>115</v>
      </c>
      <c r="O226" s="224" t="s">
        <v>112</v>
      </c>
      <c r="P226" s="224" t="s">
        <v>113</v>
      </c>
      <c r="Q226" s="224" t="s">
        <v>117</v>
      </c>
      <c r="R226" s="224" t="s">
        <v>114</v>
      </c>
      <c r="S226" s="224" t="s">
        <v>116</v>
      </c>
      <c r="T226" s="225" t="s">
        <v>118</v>
      </c>
    </row>
    <row r="227" spans="1:20" x14ac:dyDescent="0.25">
      <c r="B227" s="29"/>
      <c r="C227" s="29"/>
      <c r="D227" s="29"/>
      <c r="E227" s="29"/>
      <c r="F227" s="29"/>
      <c r="G227" s="84"/>
      <c r="H227" s="29"/>
      <c r="I227" s="84"/>
      <c r="J227" s="29"/>
      <c r="L227" s="226">
        <v>2026</v>
      </c>
      <c r="M227" s="227">
        <v>4</v>
      </c>
      <c r="N227" s="227">
        <v>2</v>
      </c>
      <c r="O227" s="227">
        <v>2</v>
      </c>
      <c r="P227" s="227">
        <v>16</v>
      </c>
      <c r="Q227" s="227">
        <v>4</v>
      </c>
      <c r="R227" s="227">
        <v>25</v>
      </c>
      <c r="S227" s="229">
        <v>6.25</v>
      </c>
      <c r="T227" s="228">
        <v>-9</v>
      </c>
    </row>
    <row r="228" spans="1:20" ht="18.75" x14ac:dyDescent="0.3">
      <c r="B228" s="207"/>
      <c r="C228" s="208"/>
      <c r="D228" s="208"/>
      <c r="E228" s="208"/>
      <c r="F228" s="206" t="s">
        <v>482</v>
      </c>
      <c r="G228" s="209"/>
      <c r="H228" s="208"/>
      <c r="I228" s="209"/>
      <c r="J228" s="210"/>
      <c r="L228" s="226">
        <v>2025</v>
      </c>
      <c r="M228" s="227">
        <v>4</v>
      </c>
      <c r="N228" s="227">
        <v>2</v>
      </c>
      <c r="O228" s="227">
        <v>2</v>
      </c>
      <c r="P228" s="227">
        <v>10</v>
      </c>
      <c r="Q228" s="227">
        <v>2.5</v>
      </c>
      <c r="R228" s="227">
        <v>12</v>
      </c>
      <c r="S228" s="227">
        <v>3</v>
      </c>
      <c r="T228" s="228">
        <v>-2</v>
      </c>
    </row>
    <row r="229" spans="1:20" x14ac:dyDescent="0.25">
      <c r="B229" s="193" t="s">
        <v>297</v>
      </c>
      <c r="C229" s="3" t="s">
        <v>244</v>
      </c>
      <c r="D229" s="3" t="s">
        <v>115</v>
      </c>
      <c r="E229" s="3" t="s">
        <v>112</v>
      </c>
      <c r="F229" s="3" t="s">
        <v>113</v>
      </c>
      <c r="G229" s="3" t="s">
        <v>117</v>
      </c>
      <c r="H229" s="3" t="s">
        <v>114</v>
      </c>
      <c r="I229" s="3" t="s">
        <v>116</v>
      </c>
      <c r="J229" s="204" t="s">
        <v>118</v>
      </c>
      <c r="L229" s="226">
        <v>2024</v>
      </c>
      <c r="M229" s="227">
        <v>4</v>
      </c>
      <c r="N229" s="227">
        <v>2</v>
      </c>
      <c r="O229" s="227">
        <v>2</v>
      </c>
      <c r="P229" s="227">
        <v>17</v>
      </c>
      <c r="Q229" s="229">
        <v>5.666666666666667</v>
      </c>
      <c r="R229" s="227">
        <v>23</v>
      </c>
      <c r="S229" s="229">
        <v>7.666666666666667</v>
      </c>
      <c r="T229" s="228">
        <v>-6</v>
      </c>
    </row>
    <row r="230" spans="1:20" x14ac:dyDescent="0.25">
      <c r="B230" s="166">
        <v>1996</v>
      </c>
      <c r="C230" s="77">
        <v>2</v>
      </c>
      <c r="D230" s="77">
        <v>0</v>
      </c>
      <c r="E230" s="77">
        <v>2</v>
      </c>
      <c r="F230" s="77">
        <v>8</v>
      </c>
      <c r="G230" s="81">
        <v>8.5</v>
      </c>
      <c r="H230" s="77">
        <v>17</v>
      </c>
      <c r="I230" s="81">
        <v>4</v>
      </c>
      <c r="J230" s="76">
        <v>9</v>
      </c>
      <c r="L230" s="226">
        <v>2023</v>
      </c>
      <c r="M230" s="227">
        <v>5</v>
      </c>
      <c r="N230" s="227">
        <v>3</v>
      </c>
      <c r="O230" s="227">
        <v>2</v>
      </c>
      <c r="P230" s="227">
        <v>26</v>
      </c>
      <c r="Q230" s="227">
        <v>5.2</v>
      </c>
      <c r="R230" s="227">
        <v>33</v>
      </c>
      <c r="S230" s="227">
        <v>6.6</v>
      </c>
      <c r="T230" s="228">
        <v>-7</v>
      </c>
    </row>
    <row r="231" spans="1:20" ht="15.75" thickBot="1" x14ac:dyDescent="0.3">
      <c r="B231" s="17"/>
      <c r="C231" s="17"/>
      <c r="D231" s="17"/>
      <c r="E231" s="17"/>
      <c r="F231" s="17"/>
      <c r="G231" s="19"/>
      <c r="H231" s="17"/>
      <c r="I231" s="19"/>
      <c r="J231" s="17"/>
      <c r="L231" s="226">
        <v>2022</v>
      </c>
      <c r="M231" s="227">
        <v>4</v>
      </c>
      <c r="N231" s="227">
        <v>2</v>
      </c>
      <c r="O231" s="227">
        <v>2</v>
      </c>
      <c r="P231" s="227">
        <v>17</v>
      </c>
      <c r="Q231" s="229">
        <v>4.25</v>
      </c>
      <c r="R231" s="227">
        <v>17</v>
      </c>
      <c r="S231" s="229">
        <v>4.25</v>
      </c>
      <c r="T231" s="228">
        <v>0</v>
      </c>
    </row>
    <row r="232" spans="1:20" ht="18.75" x14ac:dyDescent="0.3">
      <c r="B232" s="219"/>
      <c r="C232" s="220"/>
      <c r="D232" s="220"/>
      <c r="E232" s="220"/>
      <c r="F232" s="221" t="s">
        <v>85</v>
      </c>
      <c r="G232" s="220"/>
      <c r="H232" s="220"/>
      <c r="I232" s="220"/>
      <c r="J232" s="222"/>
      <c r="L232" s="226">
        <v>2019</v>
      </c>
      <c r="M232" s="227">
        <v>8</v>
      </c>
      <c r="N232" s="227">
        <v>6</v>
      </c>
      <c r="O232" s="227">
        <v>2</v>
      </c>
      <c r="P232" s="227">
        <v>34</v>
      </c>
      <c r="Q232" s="229">
        <v>4.25</v>
      </c>
      <c r="R232" s="227">
        <v>14</v>
      </c>
      <c r="S232" s="229">
        <v>1.75</v>
      </c>
      <c r="T232" s="228">
        <v>20</v>
      </c>
    </row>
    <row r="233" spans="1:20" x14ac:dyDescent="0.25">
      <c r="B233" s="223" t="s">
        <v>297</v>
      </c>
      <c r="C233" s="224" t="s">
        <v>244</v>
      </c>
      <c r="D233" s="224" t="s">
        <v>115</v>
      </c>
      <c r="E233" s="224" t="s">
        <v>112</v>
      </c>
      <c r="F233" s="224" t="s">
        <v>113</v>
      </c>
      <c r="G233" s="224" t="s">
        <v>117</v>
      </c>
      <c r="H233" s="224" t="s">
        <v>114</v>
      </c>
      <c r="I233" s="224" t="s">
        <v>116</v>
      </c>
      <c r="J233" s="225" t="s">
        <v>118</v>
      </c>
      <c r="L233" s="226">
        <v>2018</v>
      </c>
      <c r="M233" s="227">
        <v>4</v>
      </c>
      <c r="N233" s="227">
        <v>2</v>
      </c>
      <c r="O233" s="227">
        <v>2</v>
      </c>
      <c r="P233" s="227">
        <v>17</v>
      </c>
      <c r="Q233" s="229">
        <v>4.25</v>
      </c>
      <c r="R233" s="227">
        <v>17</v>
      </c>
      <c r="S233" s="229">
        <v>4.25</v>
      </c>
      <c r="T233" s="228">
        <v>0</v>
      </c>
    </row>
    <row r="234" spans="1:20" x14ac:dyDescent="0.25">
      <c r="B234" s="226">
        <v>2026</v>
      </c>
      <c r="C234" s="227">
        <v>2</v>
      </c>
      <c r="D234" s="227">
        <v>0</v>
      </c>
      <c r="E234" s="227">
        <v>2</v>
      </c>
      <c r="F234" s="227">
        <v>5</v>
      </c>
      <c r="G234" s="227">
        <v>2.5</v>
      </c>
      <c r="H234" s="227">
        <v>14</v>
      </c>
      <c r="I234" s="227">
        <v>7</v>
      </c>
      <c r="J234" s="228">
        <v>-9</v>
      </c>
      <c r="L234" s="226">
        <v>2017</v>
      </c>
      <c r="M234" s="227">
        <v>5</v>
      </c>
      <c r="N234" s="227">
        <v>3</v>
      </c>
      <c r="O234" s="227">
        <v>2</v>
      </c>
      <c r="P234" s="227">
        <v>30</v>
      </c>
      <c r="Q234" s="227">
        <v>6</v>
      </c>
      <c r="R234" s="227">
        <v>33</v>
      </c>
      <c r="S234" s="227">
        <v>6.6</v>
      </c>
      <c r="T234" s="228">
        <v>-3</v>
      </c>
    </row>
    <row r="235" spans="1:20" x14ac:dyDescent="0.25">
      <c r="B235" s="226">
        <v>2025</v>
      </c>
      <c r="C235" s="227">
        <v>3</v>
      </c>
      <c r="D235" s="227">
        <v>1</v>
      </c>
      <c r="E235" s="227">
        <v>2</v>
      </c>
      <c r="F235" s="227">
        <v>19</v>
      </c>
      <c r="G235" s="229">
        <v>6.333333333333333</v>
      </c>
      <c r="H235" s="227">
        <v>14</v>
      </c>
      <c r="I235" s="229">
        <v>4.666666666666667</v>
      </c>
      <c r="J235" s="228">
        <v>5</v>
      </c>
      <c r="L235" s="226">
        <v>2016</v>
      </c>
      <c r="M235" s="227">
        <v>2</v>
      </c>
      <c r="N235" s="227">
        <v>0</v>
      </c>
      <c r="O235" s="227">
        <v>2</v>
      </c>
      <c r="P235" s="227">
        <v>2</v>
      </c>
      <c r="Q235" s="227">
        <v>1</v>
      </c>
      <c r="R235" s="227">
        <v>4</v>
      </c>
      <c r="S235" s="227">
        <v>2</v>
      </c>
      <c r="T235" s="228">
        <v>-2</v>
      </c>
    </row>
    <row r="236" spans="1:20" x14ac:dyDescent="0.25">
      <c r="A236" s="73"/>
      <c r="B236" s="226">
        <v>2024</v>
      </c>
      <c r="C236" s="227">
        <v>3</v>
      </c>
      <c r="D236" s="227">
        <v>1</v>
      </c>
      <c r="E236" s="227">
        <v>2</v>
      </c>
      <c r="F236" s="227">
        <v>13</v>
      </c>
      <c r="G236" s="229">
        <v>4.333333333333333</v>
      </c>
      <c r="H236" s="227">
        <v>15</v>
      </c>
      <c r="I236" s="227">
        <v>5</v>
      </c>
      <c r="J236" s="228">
        <v>-2</v>
      </c>
      <c r="L236" s="226">
        <v>2015</v>
      </c>
      <c r="M236" s="227">
        <v>3</v>
      </c>
      <c r="N236" s="227">
        <v>1</v>
      </c>
      <c r="O236" s="227">
        <v>2</v>
      </c>
      <c r="P236" s="227">
        <v>17</v>
      </c>
      <c r="Q236" s="229">
        <v>5.666666666666667</v>
      </c>
      <c r="R236" s="227">
        <v>11</v>
      </c>
      <c r="S236" s="229">
        <v>3.6666666666666665</v>
      </c>
      <c r="T236" s="228">
        <v>6</v>
      </c>
    </row>
    <row r="237" spans="1:20" x14ac:dyDescent="0.25">
      <c r="B237" s="226">
        <v>2023</v>
      </c>
      <c r="C237" s="227">
        <v>3</v>
      </c>
      <c r="D237" s="227">
        <v>1</v>
      </c>
      <c r="E237" s="227">
        <v>2</v>
      </c>
      <c r="F237" s="227">
        <v>26</v>
      </c>
      <c r="G237" s="229">
        <v>8.6666666666666661</v>
      </c>
      <c r="H237" s="227">
        <v>19</v>
      </c>
      <c r="I237" s="229">
        <v>6.333333333333333</v>
      </c>
      <c r="J237" s="228">
        <v>7</v>
      </c>
      <c r="L237" s="226">
        <v>2014</v>
      </c>
      <c r="M237" s="227">
        <v>4</v>
      </c>
      <c r="N237" s="227">
        <v>2</v>
      </c>
      <c r="O237" s="227">
        <v>2</v>
      </c>
      <c r="P237" s="227">
        <v>12</v>
      </c>
      <c r="Q237" s="227">
        <v>3</v>
      </c>
      <c r="R237" s="227">
        <v>13</v>
      </c>
      <c r="S237" s="229">
        <v>3.25</v>
      </c>
      <c r="T237" s="228">
        <v>-1</v>
      </c>
    </row>
    <row r="238" spans="1:20" x14ac:dyDescent="0.25">
      <c r="B238" s="226">
        <v>2022</v>
      </c>
      <c r="C238" s="227">
        <v>4</v>
      </c>
      <c r="D238" s="227">
        <v>2</v>
      </c>
      <c r="E238" s="227">
        <v>2</v>
      </c>
      <c r="F238" s="227">
        <v>17</v>
      </c>
      <c r="G238" s="229">
        <v>4.25</v>
      </c>
      <c r="H238" s="227">
        <v>27</v>
      </c>
      <c r="I238" s="229">
        <v>6.75</v>
      </c>
      <c r="J238" s="228">
        <v>-10</v>
      </c>
      <c r="L238" s="226">
        <v>2013</v>
      </c>
      <c r="M238" s="227">
        <v>5</v>
      </c>
      <c r="N238" s="227">
        <v>3</v>
      </c>
      <c r="O238" s="227">
        <v>2</v>
      </c>
      <c r="P238" s="227">
        <v>22</v>
      </c>
      <c r="Q238" s="227">
        <v>4.4000000000000004</v>
      </c>
      <c r="R238" s="227">
        <v>28</v>
      </c>
      <c r="S238" s="227">
        <v>5.6</v>
      </c>
      <c r="T238" s="228">
        <v>-6</v>
      </c>
    </row>
    <row r="239" spans="1:20" x14ac:dyDescent="0.25">
      <c r="B239" s="226">
        <v>2019</v>
      </c>
      <c r="C239" s="227">
        <v>2</v>
      </c>
      <c r="D239" s="227">
        <v>0</v>
      </c>
      <c r="E239" s="227">
        <v>2</v>
      </c>
      <c r="F239" s="227">
        <v>1</v>
      </c>
      <c r="G239" s="227">
        <v>0.5</v>
      </c>
      <c r="H239" s="227">
        <v>13</v>
      </c>
      <c r="I239" s="227">
        <v>6.5</v>
      </c>
      <c r="J239" s="228">
        <v>-12</v>
      </c>
      <c r="L239" s="226">
        <v>2012</v>
      </c>
      <c r="M239" s="227">
        <v>4</v>
      </c>
      <c r="N239" s="227">
        <v>2</v>
      </c>
      <c r="O239" s="227">
        <v>2</v>
      </c>
      <c r="P239" s="227">
        <v>26</v>
      </c>
      <c r="Q239" s="227">
        <v>6.5</v>
      </c>
      <c r="R239" s="227">
        <v>32</v>
      </c>
      <c r="S239" s="227">
        <v>8</v>
      </c>
      <c r="T239" s="228">
        <v>-6</v>
      </c>
    </row>
    <row r="240" spans="1:20" ht="15.75" thickBot="1" x14ac:dyDescent="0.3">
      <c r="B240" s="233" t="s">
        <v>446</v>
      </c>
      <c r="C240" s="234">
        <f>SUM(C234:C239)</f>
        <v>17</v>
      </c>
      <c r="D240" s="234">
        <f>SUM(D234:D239)</f>
        <v>5</v>
      </c>
      <c r="E240" s="234">
        <f>SUM(E234:E239)</f>
        <v>12</v>
      </c>
      <c r="F240" s="234">
        <f>SUM(F234:F239)</f>
        <v>81</v>
      </c>
      <c r="G240" s="235">
        <f>F240/C240</f>
        <v>4.7647058823529411</v>
      </c>
      <c r="H240" s="234">
        <f>SUM(H234:H239)</f>
        <v>102</v>
      </c>
      <c r="I240" s="235">
        <f>H240/C240</f>
        <v>6</v>
      </c>
      <c r="J240" s="236">
        <f>F240-H240</f>
        <v>-21</v>
      </c>
      <c r="L240" s="226">
        <v>2011</v>
      </c>
      <c r="M240" s="227">
        <v>3</v>
      </c>
      <c r="N240" s="227">
        <v>1</v>
      </c>
      <c r="O240" s="227">
        <v>2</v>
      </c>
      <c r="P240" s="227">
        <v>20</v>
      </c>
      <c r="Q240" s="229">
        <v>6.666666666666667</v>
      </c>
      <c r="R240" s="227">
        <v>23</v>
      </c>
      <c r="S240" s="229">
        <v>7.666666666666667</v>
      </c>
      <c r="T240" s="228">
        <v>-3</v>
      </c>
    </row>
    <row r="241" spans="2:20" x14ac:dyDescent="0.25">
      <c r="B241" s="17"/>
      <c r="C241" s="17"/>
      <c r="D241" s="17"/>
      <c r="E241" s="17"/>
      <c r="F241" s="17"/>
      <c r="G241" s="19"/>
      <c r="H241" s="17"/>
      <c r="I241" s="19"/>
      <c r="J241" s="17"/>
      <c r="L241" s="226">
        <v>2010</v>
      </c>
      <c r="M241" s="227">
        <v>2</v>
      </c>
      <c r="N241" s="227">
        <v>0</v>
      </c>
      <c r="O241" s="227">
        <v>2</v>
      </c>
      <c r="P241" s="227">
        <v>8</v>
      </c>
      <c r="Q241" s="227">
        <v>4</v>
      </c>
      <c r="R241" s="227">
        <v>29</v>
      </c>
      <c r="S241" s="227">
        <v>14.5</v>
      </c>
      <c r="T241" s="228">
        <v>-21</v>
      </c>
    </row>
    <row r="242" spans="2:20" ht="18.75" x14ac:dyDescent="0.3">
      <c r="B242" s="70"/>
      <c r="C242" s="27"/>
      <c r="D242" s="27"/>
      <c r="E242" s="27"/>
      <c r="F242" s="206" t="s">
        <v>62</v>
      </c>
      <c r="G242" s="27"/>
      <c r="H242" s="27"/>
      <c r="I242" s="27"/>
      <c r="J242" s="71"/>
      <c r="L242" s="226">
        <v>2009</v>
      </c>
      <c r="M242" s="227">
        <v>4</v>
      </c>
      <c r="N242" s="227">
        <v>2</v>
      </c>
      <c r="O242" s="227">
        <v>2</v>
      </c>
      <c r="P242" s="227">
        <v>26</v>
      </c>
      <c r="Q242" s="227">
        <v>6.5</v>
      </c>
      <c r="R242" s="227">
        <v>27</v>
      </c>
      <c r="S242" s="229">
        <v>6.75</v>
      </c>
      <c r="T242" s="228">
        <v>-1</v>
      </c>
    </row>
    <row r="243" spans="2:20" x14ac:dyDescent="0.25">
      <c r="B243" s="193" t="s">
        <v>297</v>
      </c>
      <c r="C243" s="3" t="s">
        <v>244</v>
      </c>
      <c r="D243" s="3" t="s">
        <v>115</v>
      </c>
      <c r="E243" s="3" t="s">
        <v>112</v>
      </c>
      <c r="F243" s="3" t="s">
        <v>113</v>
      </c>
      <c r="G243" s="3" t="s">
        <v>117</v>
      </c>
      <c r="H243" s="3" t="s">
        <v>114</v>
      </c>
      <c r="I243" s="3" t="s">
        <v>116</v>
      </c>
      <c r="J243" s="204" t="s">
        <v>118</v>
      </c>
      <c r="L243" s="226">
        <v>2005</v>
      </c>
      <c r="M243" s="227">
        <v>3</v>
      </c>
      <c r="N243" s="227">
        <v>1</v>
      </c>
      <c r="O243" s="227">
        <v>2</v>
      </c>
      <c r="P243" s="227">
        <v>11</v>
      </c>
      <c r="Q243" s="229">
        <v>3.6666666666666665</v>
      </c>
      <c r="R243" s="227">
        <v>14</v>
      </c>
      <c r="S243" s="229">
        <v>4.666666666666667</v>
      </c>
      <c r="T243" s="228">
        <v>-3</v>
      </c>
    </row>
    <row r="244" spans="2:20" x14ac:dyDescent="0.25">
      <c r="B244" s="25">
        <v>2018</v>
      </c>
      <c r="C244" s="1">
        <v>3</v>
      </c>
      <c r="D244" s="1">
        <v>1</v>
      </c>
      <c r="E244" s="1">
        <v>2</v>
      </c>
      <c r="F244" s="1">
        <v>14</v>
      </c>
      <c r="G244" s="22">
        <v>4.666666666666667</v>
      </c>
      <c r="H244" s="1">
        <v>30</v>
      </c>
      <c r="I244" s="1">
        <v>10</v>
      </c>
      <c r="J244" s="73">
        <v>-16</v>
      </c>
      <c r="L244" s="226">
        <v>2004</v>
      </c>
      <c r="M244" s="227">
        <v>3</v>
      </c>
      <c r="N244" s="227">
        <v>1</v>
      </c>
      <c r="O244" s="227">
        <v>2</v>
      </c>
      <c r="P244" s="227">
        <v>12</v>
      </c>
      <c r="Q244" s="227">
        <v>4</v>
      </c>
      <c r="R244" s="227">
        <v>33</v>
      </c>
      <c r="S244" s="227">
        <v>11</v>
      </c>
      <c r="T244" s="228">
        <v>-21</v>
      </c>
    </row>
    <row r="245" spans="2:20" x14ac:dyDescent="0.25">
      <c r="B245" s="25">
        <v>2017</v>
      </c>
      <c r="C245" s="1">
        <v>3</v>
      </c>
      <c r="D245" s="1">
        <v>1</v>
      </c>
      <c r="E245" s="1">
        <v>2</v>
      </c>
      <c r="F245" s="1">
        <v>5</v>
      </c>
      <c r="G245" s="22">
        <v>1.6666666666666667</v>
      </c>
      <c r="H245" s="1">
        <v>17</v>
      </c>
      <c r="I245" s="22">
        <v>5.666666666666667</v>
      </c>
      <c r="J245" s="73">
        <v>-12</v>
      </c>
      <c r="L245" s="226">
        <v>1996</v>
      </c>
      <c r="M245" s="227">
        <v>2</v>
      </c>
      <c r="N245" s="227">
        <v>0</v>
      </c>
      <c r="O245" s="227">
        <v>2</v>
      </c>
      <c r="P245" s="227">
        <v>5</v>
      </c>
      <c r="Q245" s="229">
        <v>2.5</v>
      </c>
      <c r="R245" s="227">
        <v>12</v>
      </c>
      <c r="S245" s="229">
        <v>6</v>
      </c>
      <c r="T245" s="228">
        <v>-7</v>
      </c>
    </row>
    <row r="246" spans="2:20" x14ac:dyDescent="0.25">
      <c r="B246" s="25">
        <v>2015</v>
      </c>
      <c r="C246" s="1">
        <v>2</v>
      </c>
      <c r="D246" s="1">
        <v>0</v>
      </c>
      <c r="E246" s="1">
        <v>2</v>
      </c>
      <c r="F246" s="1">
        <v>2</v>
      </c>
      <c r="G246" s="1">
        <v>1</v>
      </c>
      <c r="H246" s="1">
        <v>9</v>
      </c>
      <c r="I246" s="1">
        <v>4.5</v>
      </c>
      <c r="J246" s="73">
        <v>-7</v>
      </c>
      <c r="L246" s="226">
        <v>1995</v>
      </c>
      <c r="M246" s="230">
        <v>4</v>
      </c>
      <c r="N246" s="230">
        <v>2</v>
      </c>
      <c r="O246" s="230">
        <v>2</v>
      </c>
      <c r="P246" s="230">
        <v>10</v>
      </c>
      <c r="Q246" s="231">
        <v>2.5</v>
      </c>
      <c r="R246" s="230">
        <v>13</v>
      </c>
      <c r="S246" s="231">
        <v>3.25</v>
      </c>
      <c r="T246" s="232">
        <v>-3</v>
      </c>
    </row>
    <row r="247" spans="2:20" ht="15.75" thickBot="1" x14ac:dyDescent="0.3">
      <c r="B247" s="25">
        <v>2010</v>
      </c>
      <c r="C247" s="1">
        <v>2</v>
      </c>
      <c r="D247" s="1">
        <v>0</v>
      </c>
      <c r="E247" s="1">
        <v>2</v>
      </c>
      <c r="F247" s="1">
        <v>4</v>
      </c>
      <c r="G247" s="1">
        <v>2</v>
      </c>
      <c r="H247" s="1">
        <v>19</v>
      </c>
      <c r="I247" s="1">
        <v>9.5</v>
      </c>
      <c r="J247" s="73">
        <v>-15</v>
      </c>
      <c r="L247" s="233" t="s">
        <v>446</v>
      </c>
      <c r="M247" s="234">
        <f>SUM(M227:M246)</f>
        <v>77</v>
      </c>
      <c r="N247" s="234">
        <f>SUM(N227:N246)</f>
        <v>37</v>
      </c>
      <c r="O247" s="234">
        <f>SUM(O227:O246)</f>
        <v>40</v>
      </c>
      <c r="P247" s="234">
        <f>SUM(P227:P246)</f>
        <v>338</v>
      </c>
      <c r="Q247" s="235">
        <f>P247/M247</f>
        <v>4.3896103896103895</v>
      </c>
      <c r="R247" s="234">
        <f>SUM(R227:R246)</f>
        <v>413</v>
      </c>
      <c r="S247" s="235">
        <f>R247/M247</f>
        <v>5.3636363636363633</v>
      </c>
      <c r="T247" s="236">
        <f>P247-R247</f>
        <v>-75</v>
      </c>
    </row>
    <row r="248" spans="2:20" x14ac:dyDescent="0.25">
      <c r="B248" s="25">
        <v>2005</v>
      </c>
      <c r="C248" s="1">
        <v>2</v>
      </c>
      <c r="D248" s="1">
        <v>0</v>
      </c>
      <c r="E248" s="1">
        <v>2</v>
      </c>
      <c r="F248" s="1">
        <v>2</v>
      </c>
      <c r="G248" s="1">
        <v>1</v>
      </c>
      <c r="H248" s="1">
        <v>10</v>
      </c>
      <c r="I248" s="1">
        <v>5</v>
      </c>
      <c r="J248" s="73">
        <v>-8</v>
      </c>
      <c r="L248" s="29"/>
      <c r="M248" s="29"/>
      <c r="N248" s="29"/>
      <c r="O248" s="29"/>
      <c r="P248" s="29"/>
      <c r="Q248" s="84"/>
      <c r="R248" s="29"/>
      <c r="S248" s="84"/>
      <c r="T248" s="29"/>
    </row>
    <row r="249" spans="2:20" ht="18.75" x14ac:dyDescent="0.3">
      <c r="B249" s="25">
        <v>2004</v>
      </c>
      <c r="C249" s="1">
        <v>2</v>
      </c>
      <c r="D249" s="1">
        <v>0</v>
      </c>
      <c r="E249" s="1">
        <v>2</v>
      </c>
      <c r="F249" s="1">
        <v>1</v>
      </c>
      <c r="G249" s="1">
        <v>0.5</v>
      </c>
      <c r="H249" s="1">
        <v>14</v>
      </c>
      <c r="I249" s="1">
        <v>7</v>
      </c>
      <c r="J249" s="73">
        <v>-13</v>
      </c>
      <c r="L249" s="207"/>
      <c r="M249" s="208"/>
      <c r="N249" s="208"/>
      <c r="O249" s="208"/>
      <c r="P249" s="206" t="s">
        <v>518</v>
      </c>
      <c r="Q249" s="209"/>
      <c r="R249" s="208"/>
      <c r="S249" s="209"/>
      <c r="T249" s="210"/>
    </row>
    <row r="250" spans="2:20" x14ac:dyDescent="0.25">
      <c r="B250" s="205" t="s">
        <v>446</v>
      </c>
      <c r="C250" s="82">
        <f>SUM(C244:C249)</f>
        <v>14</v>
      </c>
      <c r="D250" s="82">
        <f>SUM(D244:D249)</f>
        <v>2</v>
      </c>
      <c r="E250" s="82">
        <f>SUM(E244:E249)</f>
        <v>12</v>
      </c>
      <c r="F250" s="82">
        <f>SUM(F244:F249)</f>
        <v>28</v>
      </c>
      <c r="G250" s="82">
        <f>F250/C250</f>
        <v>2</v>
      </c>
      <c r="H250" s="82">
        <f>SUM(H244:H249)</f>
        <v>99</v>
      </c>
      <c r="I250" s="83">
        <f>H250/C250</f>
        <v>7.0714285714285712</v>
      </c>
      <c r="J250" s="78">
        <f>F250-H250</f>
        <v>-71</v>
      </c>
      <c r="L250" s="214" t="s">
        <v>297</v>
      </c>
      <c r="M250" s="18" t="s">
        <v>244</v>
      </c>
      <c r="N250" s="18" t="s">
        <v>115</v>
      </c>
      <c r="O250" s="18" t="s">
        <v>112</v>
      </c>
      <c r="P250" s="18" t="s">
        <v>113</v>
      </c>
      <c r="Q250" s="20" t="s">
        <v>117</v>
      </c>
      <c r="R250" s="18" t="s">
        <v>114</v>
      </c>
      <c r="S250" s="20" t="s">
        <v>116</v>
      </c>
      <c r="T250" s="97" t="s">
        <v>118</v>
      </c>
    </row>
    <row r="251" spans="2:20" x14ac:dyDescent="0.25">
      <c r="L251" s="205">
        <v>1980</v>
      </c>
      <c r="M251" s="82">
        <v>2</v>
      </c>
      <c r="N251" s="82">
        <v>0</v>
      </c>
      <c r="O251" s="82">
        <v>2</v>
      </c>
      <c r="P251" s="82">
        <v>1</v>
      </c>
      <c r="Q251" s="83">
        <v>0.5</v>
      </c>
      <c r="R251" s="82">
        <v>5</v>
      </c>
      <c r="S251" s="83">
        <v>2.5</v>
      </c>
      <c r="T251" s="78">
        <v>-4</v>
      </c>
    </row>
    <row r="252" spans="2:20" ht="18.75" x14ac:dyDescent="0.3">
      <c r="B252" s="70"/>
      <c r="C252" s="27"/>
      <c r="D252" s="27"/>
      <c r="E252" s="27"/>
      <c r="F252" s="206" t="s">
        <v>167</v>
      </c>
      <c r="G252" s="27"/>
      <c r="H252" s="27"/>
      <c r="I252" s="27"/>
      <c r="J252" s="71"/>
      <c r="L252" s="29"/>
      <c r="M252" s="29"/>
      <c r="N252" s="29"/>
      <c r="O252" s="29"/>
      <c r="P252" s="29"/>
      <c r="Q252" s="84"/>
      <c r="R252" s="29"/>
      <c r="S252" s="84"/>
      <c r="T252" s="29"/>
    </row>
    <row r="253" spans="2:20" ht="18.75" x14ac:dyDescent="0.3">
      <c r="B253" s="193" t="s">
        <v>297</v>
      </c>
      <c r="C253" s="3" t="s">
        <v>244</v>
      </c>
      <c r="D253" s="3" t="s">
        <v>115</v>
      </c>
      <c r="E253" s="3" t="s">
        <v>112</v>
      </c>
      <c r="F253" s="3" t="s">
        <v>113</v>
      </c>
      <c r="G253" s="3" t="s">
        <v>117</v>
      </c>
      <c r="H253" s="3" t="s">
        <v>114</v>
      </c>
      <c r="I253" s="3" t="s">
        <v>116</v>
      </c>
      <c r="J253" s="204" t="s">
        <v>118</v>
      </c>
      <c r="L253" s="211"/>
      <c r="M253" s="129"/>
      <c r="N253" s="129"/>
      <c r="O253" s="129"/>
      <c r="P253" s="206" t="s">
        <v>421</v>
      </c>
      <c r="Q253" s="212"/>
      <c r="R253" s="129"/>
      <c r="S253" s="212"/>
      <c r="T253" s="213"/>
    </row>
    <row r="254" spans="2:20" x14ac:dyDescent="0.25">
      <c r="B254" s="25">
        <v>2014</v>
      </c>
      <c r="C254" s="1">
        <v>2</v>
      </c>
      <c r="D254" s="1">
        <v>0</v>
      </c>
      <c r="E254" s="1">
        <v>2</v>
      </c>
      <c r="F254" s="17">
        <v>8</v>
      </c>
      <c r="G254" s="17">
        <v>4</v>
      </c>
      <c r="H254" s="17">
        <v>19</v>
      </c>
      <c r="I254" s="17">
        <v>9.5</v>
      </c>
      <c r="J254" s="73">
        <v>-11</v>
      </c>
      <c r="L254" s="214" t="s">
        <v>297</v>
      </c>
      <c r="M254" s="18" t="s">
        <v>244</v>
      </c>
      <c r="N254" s="18" t="s">
        <v>115</v>
      </c>
      <c r="O254" s="18" t="s">
        <v>112</v>
      </c>
      <c r="P254" s="18" t="s">
        <v>113</v>
      </c>
      <c r="Q254" s="20" t="s">
        <v>117</v>
      </c>
      <c r="R254" s="18" t="s">
        <v>114</v>
      </c>
      <c r="S254" s="20" t="s">
        <v>116</v>
      </c>
      <c r="T254" s="97" t="s">
        <v>118</v>
      </c>
    </row>
    <row r="255" spans="2:20" x14ac:dyDescent="0.25">
      <c r="B255" s="25">
        <v>2013</v>
      </c>
      <c r="C255" s="17">
        <v>2</v>
      </c>
      <c r="D255" s="17">
        <v>0</v>
      </c>
      <c r="E255" s="17">
        <v>2</v>
      </c>
      <c r="F255" s="17">
        <v>4</v>
      </c>
      <c r="G255" s="17">
        <v>2</v>
      </c>
      <c r="H255" s="17">
        <v>9</v>
      </c>
      <c r="I255" s="17">
        <v>4.5</v>
      </c>
      <c r="J255" s="73">
        <v>-5</v>
      </c>
      <c r="L255" s="205">
        <v>1982</v>
      </c>
      <c r="M255" s="82">
        <v>4</v>
      </c>
      <c r="N255" s="82">
        <v>2</v>
      </c>
      <c r="O255" s="82">
        <v>2</v>
      </c>
      <c r="P255" s="82">
        <v>20</v>
      </c>
      <c r="Q255" s="83">
        <v>5</v>
      </c>
      <c r="R255" s="82">
        <v>39</v>
      </c>
      <c r="S255" s="83">
        <v>9.75</v>
      </c>
      <c r="T255" s="78">
        <v>-19</v>
      </c>
    </row>
    <row r="256" spans="2:20" x14ac:dyDescent="0.25">
      <c r="B256" s="25">
        <v>2012</v>
      </c>
      <c r="C256" s="17">
        <v>4</v>
      </c>
      <c r="D256" s="17">
        <v>2</v>
      </c>
      <c r="E256" s="17">
        <v>2</v>
      </c>
      <c r="F256" s="17">
        <v>31</v>
      </c>
      <c r="G256" s="17">
        <v>6.2</v>
      </c>
      <c r="H256" s="17">
        <v>30</v>
      </c>
      <c r="I256" s="17">
        <v>6</v>
      </c>
      <c r="J256" s="73">
        <v>1</v>
      </c>
      <c r="L256" s="29"/>
      <c r="M256" s="29"/>
      <c r="N256" s="29"/>
      <c r="O256" s="29"/>
      <c r="P256" s="29"/>
      <c r="Q256" s="84"/>
      <c r="R256" s="29"/>
      <c r="S256" s="84"/>
      <c r="T256" s="29"/>
    </row>
    <row r="257" spans="2:20" ht="18.75" x14ac:dyDescent="0.3">
      <c r="B257" s="25">
        <v>2011</v>
      </c>
      <c r="C257" s="17">
        <v>6</v>
      </c>
      <c r="D257" s="17">
        <v>4</v>
      </c>
      <c r="E257" s="17">
        <v>2</v>
      </c>
      <c r="F257" s="17">
        <v>19</v>
      </c>
      <c r="G257" s="19">
        <v>3.1666666666666665</v>
      </c>
      <c r="H257" s="17">
        <v>21</v>
      </c>
      <c r="I257" s="17">
        <v>3.5</v>
      </c>
      <c r="J257" s="73">
        <v>-2</v>
      </c>
      <c r="L257" s="207"/>
      <c r="M257" s="208"/>
      <c r="N257" s="208"/>
      <c r="O257" s="208"/>
      <c r="P257" s="206" t="s">
        <v>427</v>
      </c>
      <c r="Q257" s="209"/>
      <c r="R257" s="208"/>
      <c r="S257" s="209"/>
      <c r="T257" s="210"/>
    </row>
    <row r="258" spans="2:20" x14ac:dyDescent="0.25">
      <c r="B258" s="25">
        <v>2010</v>
      </c>
      <c r="C258" s="17">
        <v>3</v>
      </c>
      <c r="D258" s="17">
        <v>1</v>
      </c>
      <c r="E258" s="17">
        <v>2</v>
      </c>
      <c r="F258" s="1">
        <v>16</v>
      </c>
      <c r="G258" s="22">
        <v>5.333333333333333</v>
      </c>
      <c r="H258" s="1">
        <v>8</v>
      </c>
      <c r="I258" s="22">
        <v>2.6666666666666665</v>
      </c>
      <c r="J258" s="73">
        <v>8</v>
      </c>
      <c r="L258" s="193" t="s">
        <v>297</v>
      </c>
      <c r="M258" s="3" t="s">
        <v>244</v>
      </c>
      <c r="N258" s="3" t="s">
        <v>115</v>
      </c>
      <c r="O258" s="3" t="s">
        <v>112</v>
      </c>
      <c r="P258" s="3" t="s">
        <v>113</v>
      </c>
      <c r="Q258" s="92" t="s">
        <v>117</v>
      </c>
      <c r="R258" s="3" t="s">
        <v>114</v>
      </c>
      <c r="S258" s="92" t="s">
        <v>116</v>
      </c>
      <c r="T258" s="204" t="s">
        <v>118</v>
      </c>
    </row>
    <row r="259" spans="2:20" x14ac:dyDescent="0.25">
      <c r="B259" s="25">
        <v>2009</v>
      </c>
      <c r="C259" s="1">
        <v>6</v>
      </c>
      <c r="D259" s="1">
        <v>4</v>
      </c>
      <c r="E259" s="1">
        <v>2</v>
      </c>
      <c r="F259" s="1">
        <v>32</v>
      </c>
      <c r="G259" s="22">
        <v>5.333333333333333</v>
      </c>
      <c r="H259" s="1">
        <v>31</v>
      </c>
      <c r="I259" s="22">
        <v>5.166666666666667</v>
      </c>
      <c r="J259" s="73">
        <v>1</v>
      </c>
      <c r="L259" s="205">
        <v>1983</v>
      </c>
      <c r="M259" s="82">
        <v>2</v>
      </c>
      <c r="N259" s="82">
        <v>0</v>
      </c>
      <c r="O259" s="82">
        <v>2</v>
      </c>
      <c r="P259" s="82">
        <v>4</v>
      </c>
      <c r="Q259" s="83">
        <v>2</v>
      </c>
      <c r="R259" s="82">
        <v>9</v>
      </c>
      <c r="S259" s="83">
        <v>4.5</v>
      </c>
      <c r="T259" s="78">
        <v>-5</v>
      </c>
    </row>
    <row r="260" spans="2:20" x14ac:dyDescent="0.25">
      <c r="B260" s="205" t="s">
        <v>446</v>
      </c>
      <c r="C260" s="82">
        <f>SUM(C254:C259)</f>
        <v>23</v>
      </c>
      <c r="D260" s="82">
        <f>SUM(D254:D259)</f>
        <v>11</v>
      </c>
      <c r="E260" s="82">
        <f>SUM(E254:E259)</f>
        <v>12</v>
      </c>
      <c r="F260" s="82">
        <f>SUM(F254:F259)</f>
        <v>110</v>
      </c>
      <c r="G260" s="83">
        <f>F260/C260</f>
        <v>4.7826086956521738</v>
      </c>
      <c r="H260" s="82">
        <f>SUM(H254:H259)</f>
        <v>118</v>
      </c>
      <c r="I260" s="83">
        <f>H260/C260</f>
        <v>5.1304347826086953</v>
      </c>
      <c r="J260" s="78">
        <f>F260-H260</f>
        <v>-8</v>
      </c>
      <c r="L260" s="29"/>
      <c r="M260" s="29"/>
      <c r="N260" s="29"/>
      <c r="O260" s="29"/>
      <c r="P260" s="29"/>
      <c r="Q260" s="84"/>
      <c r="R260" s="29"/>
      <c r="S260" s="84"/>
      <c r="T260" s="29"/>
    </row>
    <row r="261" spans="2:20" ht="19.5" thickBot="1" x14ac:dyDescent="0.35">
      <c r="L261" s="70"/>
      <c r="M261" s="27"/>
      <c r="N261" s="27"/>
      <c r="O261" s="27"/>
      <c r="P261" s="206" t="s">
        <v>434</v>
      </c>
      <c r="Q261" s="27"/>
      <c r="R261" s="27"/>
      <c r="S261" s="27"/>
      <c r="T261" s="71"/>
    </row>
    <row r="262" spans="2:20" ht="15.75" x14ac:dyDescent="0.25">
      <c r="B262" s="219"/>
      <c r="C262" s="220"/>
      <c r="D262" s="220"/>
      <c r="E262" s="220"/>
      <c r="F262" s="277" t="s">
        <v>479</v>
      </c>
      <c r="G262" s="220"/>
      <c r="H262" s="220"/>
      <c r="I262" s="220"/>
      <c r="J262" s="222"/>
      <c r="L262" s="193" t="s">
        <v>297</v>
      </c>
      <c r="M262" s="3" t="s">
        <v>244</v>
      </c>
      <c r="N262" s="3" t="s">
        <v>115</v>
      </c>
      <c r="O262" s="3" t="s">
        <v>112</v>
      </c>
      <c r="P262" s="3" t="s">
        <v>113</v>
      </c>
      <c r="Q262" s="3" t="s">
        <v>117</v>
      </c>
      <c r="R262" s="3" t="s">
        <v>114</v>
      </c>
      <c r="S262" s="3" t="s">
        <v>116</v>
      </c>
      <c r="T262" s="204" t="s">
        <v>118</v>
      </c>
    </row>
    <row r="263" spans="2:20" x14ac:dyDescent="0.25">
      <c r="B263" s="223" t="s">
        <v>297</v>
      </c>
      <c r="C263" s="224" t="s">
        <v>244</v>
      </c>
      <c r="D263" s="224" t="s">
        <v>115</v>
      </c>
      <c r="E263" s="224" t="s">
        <v>112</v>
      </c>
      <c r="F263" s="224" t="s">
        <v>113</v>
      </c>
      <c r="G263" s="224" t="s">
        <v>117</v>
      </c>
      <c r="H263" s="224" t="s">
        <v>114</v>
      </c>
      <c r="I263" s="224" t="s">
        <v>116</v>
      </c>
      <c r="J263" s="225" t="s">
        <v>118</v>
      </c>
      <c r="L263" s="25">
        <v>1982</v>
      </c>
      <c r="M263" s="1">
        <v>4</v>
      </c>
      <c r="N263" s="1">
        <v>2</v>
      </c>
      <c r="O263" s="1">
        <v>2</v>
      </c>
      <c r="P263" s="1">
        <v>4</v>
      </c>
      <c r="Q263" s="1">
        <v>1</v>
      </c>
      <c r="R263" s="1">
        <v>18</v>
      </c>
      <c r="S263" s="1">
        <v>4.5</v>
      </c>
      <c r="T263" s="73">
        <v>-14</v>
      </c>
    </row>
    <row r="264" spans="2:20" x14ac:dyDescent="0.25">
      <c r="B264" s="226">
        <v>2026</v>
      </c>
      <c r="C264" s="227">
        <v>2</v>
      </c>
      <c r="D264" s="227">
        <v>0</v>
      </c>
      <c r="E264" s="227">
        <v>2</v>
      </c>
      <c r="F264" s="227">
        <v>9</v>
      </c>
      <c r="G264" s="227">
        <v>4.5</v>
      </c>
      <c r="H264" s="227">
        <v>12</v>
      </c>
      <c r="I264" s="227">
        <v>6</v>
      </c>
      <c r="J264" s="228">
        <v>-3</v>
      </c>
      <c r="L264" s="25">
        <v>1983</v>
      </c>
      <c r="M264" s="1">
        <v>5</v>
      </c>
      <c r="N264" s="1">
        <v>3</v>
      </c>
      <c r="O264" s="1">
        <v>2</v>
      </c>
      <c r="P264" s="1">
        <v>25</v>
      </c>
      <c r="Q264" s="1">
        <v>5</v>
      </c>
      <c r="R264" s="1">
        <v>17</v>
      </c>
      <c r="S264" s="1">
        <v>3.4</v>
      </c>
      <c r="T264" s="73">
        <v>8</v>
      </c>
    </row>
    <row r="265" spans="2:20" x14ac:dyDescent="0.25">
      <c r="B265" s="226">
        <v>2025</v>
      </c>
      <c r="C265" s="227">
        <v>7</v>
      </c>
      <c r="D265" s="227">
        <v>6</v>
      </c>
      <c r="E265" s="227">
        <v>1</v>
      </c>
      <c r="F265" s="227">
        <v>39</v>
      </c>
      <c r="G265" s="229">
        <v>5.5714285714285712</v>
      </c>
      <c r="H265" s="227">
        <v>23</v>
      </c>
      <c r="I265" s="229">
        <v>3.2857142857142856</v>
      </c>
      <c r="J265" s="228">
        <v>16</v>
      </c>
      <c r="L265" s="205" t="s">
        <v>446</v>
      </c>
      <c r="M265" s="82">
        <f>SUM(M263:M264)</f>
        <v>9</v>
      </c>
      <c r="N265" s="82">
        <f>SUM(N263:N264)</f>
        <v>5</v>
      </c>
      <c r="O265" s="82">
        <f>SUM(O263:O264)</f>
        <v>4</v>
      </c>
      <c r="P265" s="82">
        <f>SUM(P263:P264)</f>
        <v>29</v>
      </c>
      <c r="Q265" s="83">
        <f>P265/M265</f>
        <v>3.2222222222222223</v>
      </c>
      <c r="R265" s="82">
        <f>SUM(R263:R264)</f>
        <v>35</v>
      </c>
      <c r="S265" s="83">
        <f>R265/M265</f>
        <v>3.8888888888888888</v>
      </c>
      <c r="T265" s="78">
        <v>8</v>
      </c>
    </row>
    <row r="266" spans="2:20" x14ac:dyDescent="0.25">
      <c r="B266" s="226">
        <v>2024</v>
      </c>
      <c r="C266" s="227">
        <v>4</v>
      </c>
      <c r="D266" s="227">
        <v>2</v>
      </c>
      <c r="E266" s="227">
        <v>2</v>
      </c>
      <c r="F266" s="227">
        <v>30</v>
      </c>
      <c r="G266" s="227">
        <v>7.5</v>
      </c>
      <c r="H266" s="227">
        <v>25</v>
      </c>
      <c r="I266" s="229">
        <v>6.25</v>
      </c>
      <c r="J266" s="228">
        <v>5</v>
      </c>
      <c r="L266" s="17"/>
      <c r="M266" s="17"/>
      <c r="N266" s="17"/>
      <c r="O266" s="17"/>
      <c r="P266" s="17"/>
      <c r="Q266" s="19"/>
      <c r="R266" s="17"/>
      <c r="S266" s="19"/>
      <c r="T266" s="17"/>
    </row>
    <row r="267" spans="2:20" ht="18.75" x14ac:dyDescent="0.3">
      <c r="B267" s="226">
        <v>2023</v>
      </c>
      <c r="C267" s="227">
        <v>5</v>
      </c>
      <c r="D267" s="227">
        <v>3</v>
      </c>
      <c r="E267" s="227">
        <v>2</v>
      </c>
      <c r="F267" s="227">
        <v>32</v>
      </c>
      <c r="G267" s="227">
        <v>6.4</v>
      </c>
      <c r="H267" s="227">
        <v>43</v>
      </c>
      <c r="I267" s="227">
        <v>8.6</v>
      </c>
      <c r="J267" s="228">
        <v>-11</v>
      </c>
      <c r="L267" s="70"/>
      <c r="M267" s="27"/>
      <c r="N267" s="27"/>
      <c r="O267" s="27"/>
      <c r="P267" s="206" t="s">
        <v>193</v>
      </c>
      <c r="Q267" s="27"/>
      <c r="R267" s="27"/>
      <c r="S267" s="27"/>
      <c r="T267" s="71"/>
    </row>
    <row r="268" spans="2:20" x14ac:dyDescent="0.25">
      <c r="B268" s="226">
        <v>2022</v>
      </c>
      <c r="C268" s="227">
        <v>3</v>
      </c>
      <c r="D268" s="227">
        <v>1</v>
      </c>
      <c r="E268" s="227">
        <v>2</v>
      </c>
      <c r="F268" s="227">
        <v>17</v>
      </c>
      <c r="G268" s="229">
        <v>5.666666666666667</v>
      </c>
      <c r="H268" s="227">
        <v>17</v>
      </c>
      <c r="I268" s="229">
        <v>5.666666666666667</v>
      </c>
      <c r="J268" s="228">
        <v>0</v>
      </c>
      <c r="L268" s="193" t="s">
        <v>297</v>
      </c>
      <c r="M268" s="3" t="s">
        <v>244</v>
      </c>
      <c r="N268" s="3" t="s">
        <v>115</v>
      </c>
      <c r="O268" s="3" t="s">
        <v>112</v>
      </c>
      <c r="P268" s="3" t="s">
        <v>113</v>
      </c>
      <c r="Q268" s="3" t="s">
        <v>117</v>
      </c>
      <c r="R268" s="3" t="s">
        <v>114</v>
      </c>
      <c r="S268" s="3" t="s">
        <v>116</v>
      </c>
      <c r="T268" s="204" t="s">
        <v>118</v>
      </c>
    </row>
    <row r="269" spans="2:20" x14ac:dyDescent="0.25">
      <c r="B269" s="226">
        <v>2019</v>
      </c>
      <c r="C269" s="227">
        <v>3</v>
      </c>
      <c r="D269" s="227">
        <v>1</v>
      </c>
      <c r="E269" s="227">
        <v>2</v>
      </c>
      <c r="F269" s="227">
        <v>5</v>
      </c>
      <c r="G269" s="229">
        <v>1.6666666666666667</v>
      </c>
      <c r="H269" s="227">
        <v>24</v>
      </c>
      <c r="I269" s="227">
        <v>8</v>
      </c>
      <c r="J269" s="228">
        <v>-19</v>
      </c>
      <c r="L269" s="25">
        <v>2014</v>
      </c>
      <c r="M269" s="1">
        <v>2</v>
      </c>
      <c r="N269" s="1">
        <v>0</v>
      </c>
      <c r="O269" s="1">
        <v>2</v>
      </c>
      <c r="P269" s="1">
        <v>4</v>
      </c>
      <c r="Q269" s="1">
        <v>2</v>
      </c>
      <c r="R269" s="1">
        <v>12</v>
      </c>
      <c r="S269" s="1">
        <v>6</v>
      </c>
      <c r="T269" s="73">
        <v>-8</v>
      </c>
    </row>
    <row r="270" spans="2:20" x14ac:dyDescent="0.25">
      <c r="B270" s="226">
        <v>2018</v>
      </c>
      <c r="C270" s="227">
        <v>2</v>
      </c>
      <c r="D270" s="227">
        <v>0</v>
      </c>
      <c r="E270" s="227">
        <v>2</v>
      </c>
      <c r="F270" s="227">
        <v>4</v>
      </c>
      <c r="G270" s="227">
        <v>2</v>
      </c>
      <c r="H270" s="227">
        <v>18</v>
      </c>
      <c r="I270" s="227">
        <v>9</v>
      </c>
      <c r="J270" s="228">
        <v>-14</v>
      </c>
      <c r="L270" s="25">
        <v>2013</v>
      </c>
      <c r="M270" s="1">
        <v>3</v>
      </c>
      <c r="N270" s="1">
        <v>1</v>
      </c>
      <c r="O270" s="1">
        <v>2</v>
      </c>
      <c r="P270" s="1">
        <v>9</v>
      </c>
      <c r="Q270" s="1">
        <v>3</v>
      </c>
      <c r="R270" s="1">
        <v>13</v>
      </c>
      <c r="S270" s="22">
        <v>4.333333333333333</v>
      </c>
      <c r="T270" s="73">
        <v>-4</v>
      </c>
    </row>
    <row r="271" spans="2:20" x14ac:dyDescent="0.25">
      <c r="B271" s="226">
        <v>2017</v>
      </c>
      <c r="C271" s="227">
        <v>4</v>
      </c>
      <c r="D271" s="227">
        <v>2</v>
      </c>
      <c r="E271" s="227">
        <v>2</v>
      </c>
      <c r="F271" s="227">
        <v>32</v>
      </c>
      <c r="G271" s="227">
        <v>8</v>
      </c>
      <c r="H271" s="227">
        <v>20</v>
      </c>
      <c r="I271" s="227">
        <v>5</v>
      </c>
      <c r="J271" s="228">
        <v>12</v>
      </c>
      <c r="L271" s="25">
        <v>2012</v>
      </c>
      <c r="M271" s="1">
        <v>3</v>
      </c>
      <c r="N271" s="1">
        <v>1</v>
      </c>
      <c r="O271" s="1">
        <v>2</v>
      </c>
      <c r="P271" s="1">
        <v>6</v>
      </c>
      <c r="Q271" s="1">
        <v>3</v>
      </c>
      <c r="R271" s="1">
        <v>31</v>
      </c>
      <c r="S271" s="1">
        <v>3</v>
      </c>
      <c r="T271" s="73">
        <v>-25</v>
      </c>
    </row>
    <row r="272" spans="2:20" x14ac:dyDescent="0.25">
      <c r="B272" s="226">
        <v>2016</v>
      </c>
      <c r="C272" s="227">
        <v>5</v>
      </c>
      <c r="D272" s="227">
        <v>3</v>
      </c>
      <c r="E272" s="227">
        <v>2</v>
      </c>
      <c r="F272" s="227">
        <v>21</v>
      </c>
      <c r="G272" s="227">
        <v>4.2</v>
      </c>
      <c r="H272" s="227">
        <v>30</v>
      </c>
      <c r="I272" s="227">
        <v>6</v>
      </c>
      <c r="J272" s="228">
        <v>-9</v>
      </c>
      <c r="L272" s="205" t="s">
        <v>446</v>
      </c>
      <c r="M272" s="82">
        <f>SUM(M269:M271)</f>
        <v>8</v>
      </c>
      <c r="N272" s="82">
        <f>SUM(N269:N271)</f>
        <v>2</v>
      </c>
      <c r="O272" s="82">
        <f>SUM(O269:O271)</f>
        <v>6</v>
      </c>
      <c r="P272" s="82">
        <f>SUM(P269:P271)</f>
        <v>19</v>
      </c>
      <c r="Q272" s="83">
        <f>P272/M272</f>
        <v>2.375</v>
      </c>
      <c r="R272" s="82">
        <f>SUM(R269:R271)</f>
        <v>56</v>
      </c>
      <c r="S272" s="82">
        <f>R272/M272</f>
        <v>7</v>
      </c>
      <c r="T272" s="78">
        <f>P272-R272</f>
        <v>-37</v>
      </c>
    </row>
    <row r="273" spans="2:20" ht="15.75" thickBot="1" x14ac:dyDescent="0.3">
      <c r="B273" s="226">
        <v>2015</v>
      </c>
      <c r="C273" s="227">
        <v>2</v>
      </c>
      <c r="D273" s="227">
        <v>0</v>
      </c>
      <c r="E273" s="227">
        <v>2</v>
      </c>
      <c r="F273" s="227">
        <v>6</v>
      </c>
      <c r="G273" s="227">
        <v>3</v>
      </c>
      <c r="H273" s="227">
        <v>19</v>
      </c>
      <c r="I273" s="227">
        <v>9.5</v>
      </c>
      <c r="J273" s="228">
        <v>-13</v>
      </c>
      <c r="L273" s="29"/>
      <c r="M273" s="29"/>
      <c r="N273" s="29"/>
      <c r="O273" s="29"/>
      <c r="P273" s="29"/>
      <c r="Q273" s="84"/>
      <c r="R273" s="29"/>
      <c r="S273" s="29"/>
      <c r="T273" s="29"/>
    </row>
    <row r="274" spans="2:20" ht="18.75" x14ac:dyDescent="0.3">
      <c r="B274" s="226">
        <v>2014</v>
      </c>
      <c r="C274" s="227">
        <v>7</v>
      </c>
      <c r="D274" s="227">
        <v>5</v>
      </c>
      <c r="E274" s="227">
        <v>2</v>
      </c>
      <c r="F274" s="227">
        <v>46</v>
      </c>
      <c r="G274" s="229">
        <v>6.5714285714285712</v>
      </c>
      <c r="H274" s="227">
        <v>27</v>
      </c>
      <c r="I274" s="229">
        <v>3.8571428571428572</v>
      </c>
      <c r="J274" s="228">
        <v>19</v>
      </c>
      <c r="L274" s="238"/>
      <c r="M274" s="239"/>
      <c r="N274" s="239"/>
      <c r="O274" s="239"/>
      <c r="P274" s="221" t="s">
        <v>336</v>
      </c>
      <c r="Q274" s="240"/>
      <c r="R274" s="239"/>
      <c r="S274" s="239"/>
      <c r="T274" s="241"/>
    </row>
    <row r="275" spans="2:20" x14ac:dyDescent="0.25">
      <c r="B275" s="226">
        <v>2013</v>
      </c>
      <c r="C275" s="227">
        <v>3</v>
      </c>
      <c r="D275" s="227">
        <v>1</v>
      </c>
      <c r="E275" s="227">
        <v>2</v>
      </c>
      <c r="F275" s="227">
        <v>16</v>
      </c>
      <c r="G275" s="229">
        <v>5.333333333333333</v>
      </c>
      <c r="H275" s="227">
        <v>21</v>
      </c>
      <c r="I275" s="227">
        <v>7</v>
      </c>
      <c r="J275" s="228">
        <v>-5</v>
      </c>
      <c r="L275" s="223" t="s">
        <v>297</v>
      </c>
      <c r="M275" s="224" t="s">
        <v>244</v>
      </c>
      <c r="N275" s="224" t="s">
        <v>115</v>
      </c>
      <c r="O275" s="224" t="s">
        <v>112</v>
      </c>
      <c r="P275" s="224" t="s">
        <v>113</v>
      </c>
      <c r="Q275" s="224" t="s">
        <v>117</v>
      </c>
      <c r="R275" s="224" t="s">
        <v>114</v>
      </c>
      <c r="S275" s="224" t="s">
        <v>116</v>
      </c>
      <c r="T275" s="225" t="s">
        <v>118</v>
      </c>
    </row>
    <row r="276" spans="2:20" x14ac:dyDescent="0.25">
      <c r="B276" s="226">
        <v>2012</v>
      </c>
      <c r="C276" s="227">
        <v>5</v>
      </c>
      <c r="D276" s="227">
        <v>3</v>
      </c>
      <c r="E276" s="227">
        <v>2</v>
      </c>
      <c r="F276" s="227">
        <v>34</v>
      </c>
      <c r="G276" s="227">
        <v>6.8</v>
      </c>
      <c r="H276" s="227">
        <v>21</v>
      </c>
      <c r="I276" s="227">
        <v>4.2</v>
      </c>
      <c r="J276" s="228">
        <v>13</v>
      </c>
      <c r="L276" s="226">
        <v>2026</v>
      </c>
      <c r="M276" s="227">
        <v>3</v>
      </c>
      <c r="N276" s="227">
        <v>1</v>
      </c>
      <c r="O276" s="227">
        <v>2</v>
      </c>
      <c r="P276" s="227">
        <v>6</v>
      </c>
      <c r="Q276" s="227">
        <v>2</v>
      </c>
      <c r="R276" s="227">
        <v>10</v>
      </c>
      <c r="S276" s="229">
        <v>3.3333333333333335</v>
      </c>
      <c r="T276" s="228">
        <v>-4</v>
      </c>
    </row>
    <row r="277" spans="2:20" x14ac:dyDescent="0.25">
      <c r="B277" s="226">
        <v>2011</v>
      </c>
      <c r="C277" s="227">
        <v>4</v>
      </c>
      <c r="D277" s="227">
        <v>2</v>
      </c>
      <c r="E277" s="227">
        <v>2</v>
      </c>
      <c r="F277" s="227">
        <v>13</v>
      </c>
      <c r="G277" s="229">
        <v>3.25</v>
      </c>
      <c r="H277" s="227">
        <v>13</v>
      </c>
      <c r="I277" s="229">
        <v>3.25</v>
      </c>
      <c r="J277" s="228">
        <v>0</v>
      </c>
      <c r="L277" s="245">
        <v>2025</v>
      </c>
      <c r="M277" s="230">
        <v>5</v>
      </c>
      <c r="N277" s="230">
        <v>3</v>
      </c>
      <c r="O277" s="230">
        <v>2</v>
      </c>
      <c r="P277" s="230">
        <v>22</v>
      </c>
      <c r="Q277" s="231">
        <v>4.4000000000000004</v>
      </c>
      <c r="R277" s="230">
        <v>16</v>
      </c>
      <c r="S277" s="230">
        <v>3.2</v>
      </c>
      <c r="T277" s="232">
        <v>6</v>
      </c>
    </row>
    <row r="278" spans="2:20" ht="15.75" thickBot="1" x14ac:dyDescent="0.3">
      <c r="B278" s="226">
        <v>2010</v>
      </c>
      <c r="C278" s="227">
        <v>4</v>
      </c>
      <c r="D278" s="227">
        <v>2</v>
      </c>
      <c r="E278" s="227">
        <v>2</v>
      </c>
      <c r="F278" s="227">
        <v>31</v>
      </c>
      <c r="G278" s="229">
        <v>7.75</v>
      </c>
      <c r="H278" s="227">
        <v>27</v>
      </c>
      <c r="I278" s="229">
        <v>6.75</v>
      </c>
      <c r="J278" s="228">
        <v>4</v>
      </c>
      <c r="L278" s="233" t="s">
        <v>446</v>
      </c>
      <c r="M278" s="234">
        <f>SUM(M276:M277)</f>
        <v>8</v>
      </c>
      <c r="N278" s="234">
        <f>SUM(N276:N277)</f>
        <v>4</v>
      </c>
      <c r="O278" s="234">
        <f>SUM(O276:O277)</f>
        <v>4</v>
      </c>
      <c r="P278" s="234">
        <f>SUM(P276:P277)</f>
        <v>28</v>
      </c>
      <c r="Q278" s="234">
        <f>P278/M278</f>
        <v>3.5</v>
      </c>
      <c r="R278" s="234">
        <f>SUM(R276:R277)</f>
        <v>26</v>
      </c>
      <c r="S278" s="234">
        <f>R278/M278</f>
        <v>3.25</v>
      </c>
      <c r="T278" s="236">
        <f>P278-R278</f>
        <v>2</v>
      </c>
    </row>
    <row r="279" spans="2:20" x14ac:dyDescent="0.25">
      <c r="B279" s="226">
        <v>2009</v>
      </c>
      <c r="C279" s="227">
        <v>8</v>
      </c>
      <c r="D279" s="227">
        <v>6</v>
      </c>
      <c r="E279" s="227">
        <v>2</v>
      </c>
      <c r="F279" s="227">
        <v>48</v>
      </c>
      <c r="G279" s="227">
        <v>6</v>
      </c>
      <c r="H279" s="227">
        <v>30</v>
      </c>
      <c r="I279" s="229">
        <v>3.75</v>
      </c>
      <c r="J279" s="228">
        <v>18</v>
      </c>
      <c r="L279" s="29"/>
      <c r="M279" s="29"/>
      <c r="N279" s="29"/>
      <c r="O279" s="29"/>
      <c r="P279" s="29"/>
      <c r="Q279" s="84"/>
      <c r="R279" s="29"/>
      <c r="S279" s="29"/>
      <c r="T279" s="29"/>
    </row>
    <row r="280" spans="2:20" ht="18.75" x14ac:dyDescent="0.3">
      <c r="B280" s="226">
        <v>2005</v>
      </c>
      <c r="C280" s="227">
        <v>2</v>
      </c>
      <c r="D280" s="227">
        <v>0</v>
      </c>
      <c r="E280" s="227">
        <v>2</v>
      </c>
      <c r="F280" s="227">
        <v>2</v>
      </c>
      <c r="G280" s="227">
        <v>1</v>
      </c>
      <c r="H280" s="227">
        <v>4</v>
      </c>
      <c r="I280" s="227">
        <v>2</v>
      </c>
      <c r="J280" s="228">
        <v>-2</v>
      </c>
      <c r="L280" s="207"/>
      <c r="M280" s="208"/>
      <c r="N280" s="208"/>
      <c r="O280" s="208"/>
      <c r="P280" s="206" t="s">
        <v>520</v>
      </c>
      <c r="Q280" s="209"/>
      <c r="R280" s="208"/>
      <c r="S280" s="208"/>
      <c r="T280" s="210"/>
    </row>
    <row r="281" spans="2:20" x14ac:dyDescent="0.25">
      <c r="B281" s="226">
        <v>2004</v>
      </c>
      <c r="C281" s="227">
        <v>2</v>
      </c>
      <c r="D281" s="227">
        <v>0</v>
      </c>
      <c r="E281" s="227">
        <v>2</v>
      </c>
      <c r="F281" s="227">
        <v>1</v>
      </c>
      <c r="G281" s="227">
        <v>0.5</v>
      </c>
      <c r="H281" s="227">
        <v>7</v>
      </c>
      <c r="I281" s="227">
        <v>3.5</v>
      </c>
      <c r="J281" s="228">
        <v>-6</v>
      </c>
      <c r="L281" s="214" t="s">
        <v>297</v>
      </c>
      <c r="M281" s="18" t="s">
        <v>244</v>
      </c>
      <c r="N281" s="18" t="s">
        <v>115</v>
      </c>
      <c r="O281" s="18" t="s">
        <v>112</v>
      </c>
      <c r="P281" s="18" t="s">
        <v>113</v>
      </c>
      <c r="Q281" s="20" t="s">
        <v>117</v>
      </c>
      <c r="R281" s="18" t="s">
        <v>114</v>
      </c>
      <c r="S281" s="18" t="s">
        <v>116</v>
      </c>
      <c r="T281" s="97" t="s">
        <v>118</v>
      </c>
    </row>
    <row r="282" spans="2:20" x14ac:dyDescent="0.25">
      <c r="B282" s="226">
        <v>1996</v>
      </c>
      <c r="C282" s="227">
        <v>3</v>
      </c>
      <c r="D282" s="227">
        <v>1</v>
      </c>
      <c r="E282" s="227">
        <v>2</v>
      </c>
      <c r="F282" s="227">
        <v>19</v>
      </c>
      <c r="G282" s="229">
        <v>6.333333333333333</v>
      </c>
      <c r="H282" s="227">
        <v>26</v>
      </c>
      <c r="I282" s="229">
        <v>8.6666666666666661</v>
      </c>
      <c r="J282" s="228">
        <v>-7</v>
      </c>
      <c r="L282" s="25">
        <v>1983</v>
      </c>
      <c r="M282" s="1">
        <v>4</v>
      </c>
      <c r="N282" s="1">
        <v>2</v>
      </c>
      <c r="O282" s="1">
        <v>2</v>
      </c>
      <c r="P282" s="1">
        <v>13</v>
      </c>
      <c r="Q282" s="22">
        <v>3.25</v>
      </c>
      <c r="R282" s="1">
        <v>19</v>
      </c>
      <c r="S282" s="22">
        <v>4.75</v>
      </c>
      <c r="T282" s="73">
        <v>-6</v>
      </c>
    </row>
    <row r="283" spans="2:20" x14ac:dyDescent="0.25">
      <c r="B283" s="226">
        <v>1995</v>
      </c>
      <c r="C283" s="230">
        <v>5</v>
      </c>
      <c r="D283" s="230">
        <v>3</v>
      </c>
      <c r="E283" s="230">
        <v>2</v>
      </c>
      <c r="F283" s="230">
        <v>17</v>
      </c>
      <c r="G283" s="231">
        <v>3.4</v>
      </c>
      <c r="H283" s="230">
        <v>19</v>
      </c>
      <c r="I283" s="231">
        <v>3.8</v>
      </c>
      <c r="J283" s="232">
        <v>-2</v>
      </c>
      <c r="L283" s="68">
        <v>1980</v>
      </c>
      <c r="M283" s="17">
        <v>2</v>
      </c>
      <c r="N283" s="17">
        <v>0</v>
      </c>
      <c r="O283" s="17">
        <v>2</v>
      </c>
      <c r="P283" s="17">
        <v>0</v>
      </c>
      <c r="Q283" s="17">
        <v>0</v>
      </c>
      <c r="R283" s="17">
        <v>18</v>
      </c>
      <c r="S283" s="17">
        <v>9</v>
      </c>
      <c r="T283" s="72">
        <v>-18</v>
      </c>
    </row>
    <row r="284" spans="2:20" x14ac:dyDescent="0.25">
      <c r="B284" s="226">
        <v>1994</v>
      </c>
      <c r="C284" s="230">
        <v>3</v>
      </c>
      <c r="D284" s="230">
        <v>1</v>
      </c>
      <c r="E284" s="230">
        <v>2</v>
      </c>
      <c r="F284" s="230">
        <v>5</v>
      </c>
      <c r="G284" s="229">
        <v>1.6666666666666667</v>
      </c>
      <c r="H284" s="230">
        <v>12</v>
      </c>
      <c r="I284" s="231">
        <v>4</v>
      </c>
      <c r="J284" s="232">
        <v>-7</v>
      </c>
      <c r="L284" s="205" t="s">
        <v>446</v>
      </c>
      <c r="M284" s="82">
        <f>SUM(M282:M283)</f>
        <v>6</v>
      </c>
      <c r="N284" s="82">
        <f>SUM(N282:N283)</f>
        <v>2</v>
      </c>
      <c r="O284" s="82">
        <f>SUM(O282:O283)</f>
        <v>4</v>
      </c>
      <c r="P284" s="82">
        <f>SUM(P282:P283)</f>
        <v>13</v>
      </c>
      <c r="Q284" s="83">
        <f>P284/M284</f>
        <v>2.1666666666666665</v>
      </c>
      <c r="R284" s="82">
        <f>SUM(R282:R283)</f>
        <v>37</v>
      </c>
      <c r="S284" s="83">
        <f>R284/M284</f>
        <v>6.166666666666667</v>
      </c>
      <c r="T284" s="215">
        <f>P284/R284</f>
        <v>0.35135135135135137</v>
      </c>
    </row>
    <row r="285" spans="2:20" x14ac:dyDescent="0.25">
      <c r="B285" s="226">
        <v>1993</v>
      </c>
      <c r="C285" s="230">
        <v>6</v>
      </c>
      <c r="D285" s="230">
        <v>4</v>
      </c>
      <c r="E285" s="230">
        <v>2</v>
      </c>
      <c r="F285" s="230">
        <v>40</v>
      </c>
      <c r="G285" s="231">
        <v>6.666666666666667</v>
      </c>
      <c r="H285" s="230">
        <v>32</v>
      </c>
      <c r="I285" s="231">
        <v>5.333333333333333</v>
      </c>
      <c r="J285" s="232">
        <v>8</v>
      </c>
      <c r="L285" s="29"/>
      <c r="M285" s="29"/>
      <c r="N285" s="29"/>
      <c r="O285" s="29"/>
      <c r="P285" s="29"/>
      <c r="Q285" s="84"/>
      <c r="R285" s="29"/>
      <c r="S285" s="29"/>
      <c r="T285" s="29"/>
    </row>
    <row r="286" spans="2:20" ht="18.75" x14ac:dyDescent="0.3">
      <c r="B286" s="226">
        <v>1992</v>
      </c>
      <c r="C286" s="227">
        <v>7</v>
      </c>
      <c r="D286" s="227">
        <v>5</v>
      </c>
      <c r="E286" s="227">
        <v>2</v>
      </c>
      <c r="F286" s="227">
        <v>35</v>
      </c>
      <c r="G286" s="229">
        <v>5</v>
      </c>
      <c r="H286" s="227">
        <v>28</v>
      </c>
      <c r="I286" s="229">
        <v>4</v>
      </c>
      <c r="J286" s="228">
        <v>7</v>
      </c>
      <c r="L286" s="207"/>
      <c r="M286" s="208"/>
      <c r="N286" s="208"/>
      <c r="O286" s="208"/>
      <c r="P286" s="206" t="s">
        <v>166</v>
      </c>
      <c r="Q286" s="209"/>
      <c r="R286" s="208"/>
      <c r="S286" s="208"/>
      <c r="T286" s="210"/>
    </row>
    <row r="287" spans="2:20" x14ac:dyDescent="0.25">
      <c r="B287" s="226">
        <v>1989</v>
      </c>
      <c r="C287" s="227">
        <v>4</v>
      </c>
      <c r="D287" s="227">
        <v>2</v>
      </c>
      <c r="E287" s="227">
        <v>2</v>
      </c>
      <c r="F287" s="227">
        <v>19</v>
      </c>
      <c r="G287" s="229">
        <v>4.75</v>
      </c>
      <c r="H287" s="227">
        <v>15</v>
      </c>
      <c r="I287" s="229">
        <v>3.75</v>
      </c>
      <c r="J287" s="228">
        <v>4</v>
      </c>
      <c r="L287" s="193" t="s">
        <v>297</v>
      </c>
      <c r="M287" s="3" t="s">
        <v>244</v>
      </c>
      <c r="N287" s="3" t="s">
        <v>115</v>
      </c>
      <c r="O287" s="3" t="s">
        <v>112</v>
      </c>
      <c r="P287" s="3" t="s">
        <v>113</v>
      </c>
      <c r="Q287" s="3" t="s">
        <v>117</v>
      </c>
      <c r="R287" s="3" t="s">
        <v>114</v>
      </c>
      <c r="S287" s="3" t="s">
        <v>116</v>
      </c>
      <c r="T287" s="204" t="s">
        <v>118</v>
      </c>
    </row>
    <row r="288" spans="2:20" x14ac:dyDescent="0.25">
      <c r="B288" s="226">
        <v>1983</v>
      </c>
      <c r="C288" s="227">
        <v>4</v>
      </c>
      <c r="D288" s="227">
        <v>2</v>
      </c>
      <c r="E288" s="227">
        <v>2</v>
      </c>
      <c r="F288" s="227">
        <v>16</v>
      </c>
      <c r="G288" s="227">
        <v>4</v>
      </c>
      <c r="H288" s="227">
        <v>10</v>
      </c>
      <c r="I288" s="227">
        <v>2.5</v>
      </c>
      <c r="J288" s="228">
        <v>6</v>
      </c>
      <c r="L288" s="25">
        <v>2010</v>
      </c>
      <c r="M288" s="1">
        <v>3</v>
      </c>
      <c r="N288" s="1">
        <v>1</v>
      </c>
      <c r="O288" s="1">
        <v>2</v>
      </c>
      <c r="P288" s="1">
        <v>19</v>
      </c>
      <c r="Q288" s="22">
        <v>6.333333333333333</v>
      </c>
      <c r="R288" s="1">
        <v>19</v>
      </c>
      <c r="S288" s="22">
        <v>6.333333333333333</v>
      </c>
      <c r="T288" s="73">
        <v>0</v>
      </c>
    </row>
    <row r="289" spans="2:20" x14ac:dyDescent="0.25">
      <c r="B289" s="226">
        <v>1982</v>
      </c>
      <c r="C289" s="227">
        <v>5</v>
      </c>
      <c r="D289" s="227">
        <v>3</v>
      </c>
      <c r="E289" s="227">
        <v>2</v>
      </c>
      <c r="F289" s="227">
        <v>20</v>
      </c>
      <c r="G289" s="229">
        <v>4</v>
      </c>
      <c r="H289" s="227">
        <v>19</v>
      </c>
      <c r="I289" s="229">
        <v>3.8</v>
      </c>
      <c r="J289" s="228">
        <v>1</v>
      </c>
      <c r="L289" s="25">
        <v>2009</v>
      </c>
      <c r="M289" s="1">
        <v>2</v>
      </c>
      <c r="N289" s="1">
        <v>0</v>
      </c>
      <c r="O289" s="1">
        <v>2</v>
      </c>
      <c r="P289" s="1">
        <v>3</v>
      </c>
      <c r="Q289" s="1">
        <v>3</v>
      </c>
      <c r="R289" s="1">
        <v>5</v>
      </c>
      <c r="S289" s="1">
        <v>5</v>
      </c>
      <c r="T289" s="73">
        <v>-2</v>
      </c>
    </row>
    <row r="290" spans="2:20" x14ac:dyDescent="0.25">
      <c r="B290" s="226">
        <v>1980</v>
      </c>
      <c r="C290" s="227">
        <v>7</v>
      </c>
      <c r="D290" s="227">
        <v>5</v>
      </c>
      <c r="E290" s="227">
        <v>2</v>
      </c>
      <c r="F290" s="227">
        <v>31</v>
      </c>
      <c r="G290" s="229">
        <v>4.4285714285714288</v>
      </c>
      <c r="H290" s="227">
        <v>10</v>
      </c>
      <c r="I290" s="229">
        <v>1.4285714285714286</v>
      </c>
      <c r="J290" s="228">
        <v>21</v>
      </c>
      <c r="L290" s="205" t="s">
        <v>446</v>
      </c>
      <c r="M290" s="82">
        <f>SUM(M288:M289)</f>
        <v>5</v>
      </c>
      <c r="N290" s="82">
        <f>SUM(N288:N289)</f>
        <v>1</v>
      </c>
      <c r="O290" s="82">
        <f>SUM(O288:O289)</f>
        <v>4</v>
      </c>
      <c r="P290" s="82">
        <f>SUM(P288:P289)</f>
        <v>22</v>
      </c>
      <c r="Q290" s="82">
        <f>P290/M290</f>
        <v>4.4000000000000004</v>
      </c>
      <c r="R290" s="82">
        <f>SUM(R288:R289)</f>
        <v>24</v>
      </c>
      <c r="S290" s="82">
        <f>R290/M290</f>
        <v>4.8</v>
      </c>
      <c r="T290" s="78">
        <f>P290-R290</f>
        <v>-2</v>
      </c>
    </row>
    <row r="291" spans="2:20" ht="15.75" thickBot="1" x14ac:dyDescent="0.3">
      <c r="B291" s="233" t="s">
        <v>446</v>
      </c>
      <c r="C291" s="234">
        <f>SUM(C264:C290)</f>
        <v>116</v>
      </c>
      <c r="D291" s="234">
        <f>SUM(D264:D290)</f>
        <v>63</v>
      </c>
      <c r="E291" s="234">
        <f>SUM(E264:E290)</f>
        <v>53</v>
      </c>
      <c r="F291" s="234">
        <f>SUM(F264:F290)</f>
        <v>588</v>
      </c>
      <c r="G291" s="235">
        <f>F291/C291</f>
        <v>5.068965517241379</v>
      </c>
      <c r="H291" s="234">
        <f>SUM(H264:H290)</f>
        <v>552</v>
      </c>
      <c r="I291" s="235">
        <f>H291/C291</f>
        <v>4.7586206896551726</v>
      </c>
      <c r="J291" s="236">
        <f>F291-H291</f>
        <v>36</v>
      </c>
    </row>
    <row r="292" spans="2:20" ht="18.75" x14ac:dyDescent="0.3">
      <c r="B292" s="29"/>
      <c r="C292" s="29"/>
      <c r="D292" s="29"/>
      <c r="E292" s="29"/>
      <c r="F292" s="29"/>
      <c r="G292" s="84"/>
      <c r="H292" s="29"/>
      <c r="I292" s="84"/>
      <c r="J292" s="29"/>
      <c r="L292" s="219"/>
      <c r="M292" s="220"/>
      <c r="N292" s="220"/>
      <c r="O292" s="220"/>
      <c r="P292" s="221" t="s">
        <v>485</v>
      </c>
      <c r="Q292" s="220"/>
      <c r="R292" s="220"/>
      <c r="S292" s="220"/>
      <c r="T292" s="222"/>
    </row>
    <row r="293" spans="2:20" ht="18.75" x14ac:dyDescent="0.3">
      <c r="B293" s="211"/>
      <c r="C293" s="129"/>
      <c r="D293" s="129"/>
      <c r="E293" s="129"/>
      <c r="F293" s="206" t="s">
        <v>417</v>
      </c>
      <c r="G293" s="212"/>
      <c r="H293" s="129"/>
      <c r="I293" s="212"/>
      <c r="J293" s="213"/>
      <c r="L293" s="223" t="s">
        <v>297</v>
      </c>
      <c r="M293" s="224" t="s">
        <v>244</v>
      </c>
      <c r="N293" s="224" t="s">
        <v>115</v>
      </c>
      <c r="O293" s="224" t="s">
        <v>112</v>
      </c>
      <c r="P293" s="224" t="s">
        <v>113</v>
      </c>
      <c r="Q293" s="224" t="s">
        <v>117</v>
      </c>
      <c r="R293" s="224" t="s">
        <v>114</v>
      </c>
      <c r="S293" s="224" t="s">
        <v>116</v>
      </c>
      <c r="T293" s="225" t="s">
        <v>118</v>
      </c>
    </row>
    <row r="294" spans="2:20" x14ac:dyDescent="0.25">
      <c r="B294" s="214" t="s">
        <v>297</v>
      </c>
      <c r="C294" s="18" t="s">
        <v>244</v>
      </c>
      <c r="D294" s="18" t="s">
        <v>115</v>
      </c>
      <c r="E294" s="18" t="s">
        <v>112</v>
      </c>
      <c r="F294" s="18" t="s">
        <v>113</v>
      </c>
      <c r="G294" s="20" t="s">
        <v>117</v>
      </c>
      <c r="H294" s="18" t="s">
        <v>114</v>
      </c>
      <c r="I294" s="20" t="s">
        <v>116</v>
      </c>
      <c r="J294" s="97" t="s">
        <v>118</v>
      </c>
      <c r="L294" s="226">
        <v>2026</v>
      </c>
      <c r="M294" s="227">
        <v>3</v>
      </c>
      <c r="N294" s="227">
        <v>1</v>
      </c>
      <c r="O294" s="227">
        <v>2</v>
      </c>
      <c r="P294" s="227">
        <v>18</v>
      </c>
      <c r="Q294" s="227">
        <v>6</v>
      </c>
      <c r="R294" s="227">
        <v>30</v>
      </c>
      <c r="S294" s="227">
        <v>10</v>
      </c>
      <c r="T294" s="228">
        <v>-12</v>
      </c>
    </row>
    <row r="295" spans="2:20" x14ac:dyDescent="0.25">
      <c r="B295" s="205">
        <v>1982</v>
      </c>
      <c r="C295" s="82">
        <v>2</v>
      </c>
      <c r="D295" s="82">
        <v>0</v>
      </c>
      <c r="E295" s="82">
        <v>2</v>
      </c>
      <c r="F295" s="82">
        <v>7</v>
      </c>
      <c r="G295" s="83">
        <v>3.5</v>
      </c>
      <c r="H295" s="82">
        <v>16</v>
      </c>
      <c r="I295" s="83">
        <v>8</v>
      </c>
      <c r="J295" s="78">
        <v>-9</v>
      </c>
      <c r="L295" s="226">
        <v>2025</v>
      </c>
      <c r="M295" s="227">
        <v>2</v>
      </c>
      <c r="N295" s="227">
        <v>0</v>
      </c>
      <c r="O295" s="227">
        <v>2</v>
      </c>
      <c r="P295" s="227">
        <v>5</v>
      </c>
      <c r="Q295" s="227">
        <v>2.5</v>
      </c>
      <c r="R295" s="227">
        <v>19</v>
      </c>
      <c r="S295" s="227">
        <v>9.5</v>
      </c>
      <c r="T295" s="228">
        <v>-14</v>
      </c>
    </row>
    <row r="296" spans="2:20" x14ac:dyDescent="0.25">
      <c r="B296" s="17"/>
      <c r="C296" s="17"/>
      <c r="D296" s="17"/>
      <c r="E296" s="17"/>
      <c r="F296" s="17"/>
      <c r="G296" s="19"/>
      <c r="H296" s="17"/>
      <c r="I296" s="19"/>
      <c r="J296" s="17"/>
      <c r="L296" s="226">
        <v>2024</v>
      </c>
      <c r="M296" s="227">
        <v>2</v>
      </c>
      <c r="N296" s="227">
        <v>0</v>
      </c>
      <c r="O296" s="227">
        <v>2</v>
      </c>
      <c r="P296" s="227">
        <v>10</v>
      </c>
      <c r="Q296" s="227">
        <v>5</v>
      </c>
      <c r="R296" s="227">
        <v>18</v>
      </c>
      <c r="S296" s="227">
        <v>9</v>
      </c>
      <c r="T296" s="228">
        <v>-8</v>
      </c>
    </row>
    <row r="297" spans="2:20" ht="18.75" x14ac:dyDescent="0.3">
      <c r="B297" s="70"/>
      <c r="C297" s="27"/>
      <c r="D297" s="27"/>
      <c r="E297" s="27"/>
      <c r="F297" s="206" t="s">
        <v>169</v>
      </c>
      <c r="G297" s="27"/>
      <c r="H297" s="27"/>
      <c r="I297" s="27"/>
      <c r="J297" s="71"/>
      <c r="L297" s="226">
        <v>2023</v>
      </c>
      <c r="M297" s="227">
        <v>4</v>
      </c>
      <c r="N297" s="227">
        <v>2</v>
      </c>
      <c r="O297" s="227">
        <v>2</v>
      </c>
      <c r="P297" s="227">
        <v>27</v>
      </c>
      <c r="Q297" s="229">
        <v>6.75</v>
      </c>
      <c r="R297" s="227">
        <v>31</v>
      </c>
      <c r="S297" s="229">
        <v>7.75</v>
      </c>
      <c r="T297" s="228">
        <v>-4</v>
      </c>
    </row>
    <row r="298" spans="2:20" x14ac:dyDescent="0.25">
      <c r="B298" s="193" t="s">
        <v>297</v>
      </c>
      <c r="C298" s="3" t="s">
        <v>244</v>
      </c>
      <c r="D298" s="3" t="s">
        <v>115</v>
      </c>
      <c r="E298" s="3" t="s">
        <v>112</v>
      </c>
      <c r="F298" s="3" t="s">
        <v>113</v>
      </c>
      <c r="G298" s="3" t="s">
        <v>117</v>
      </c>
      <c r="H298" s="3" t="s">
        <v>114</v>
      </c>
      <c r="I298" s="3" t="s">
        <v>116</v>
      </c>
      <c r="J298" s="204" t="s">
        <v>118</v>
      </c>
      <c r="L298" s="226">
        <v>2022</v>
      </c>
      <c r="M298" s="227">
        <v>2</v>
      </c>
      <c r="N298" s="227">
        <v>0</v>
      </c>
      <c r="O298" s="227">
        <v>2</v>
      </c>
      <c r="P298" s="227">
        <v>8</v>
      </c>
      <c r="Q298" s="227">
        <v>4</v>
      </c>
      <c r="R298" s="227">
        <v>14</v>
      </c>
      <c r="S298" s="227">
        <v>7</v>
      </c>
      <c r="T298" s="228">
        <v>-6</v>
      </c>
    </row>
    <row r="299" spans="2:20" x14ac:dyDescent="0.25">
      <c r="B299" s="25">
        <v>2013</v>
      </c>
      <c r="C299" s="1">
        <v>2</v>
      </c>
      <c r="D299" s="1">
        <v>0</v>
      </c>
      <c r="E299" s="1">
        <v>2</v>
      </c>
      <c r="F299" s="1">
        <v>4</v>
      </c>
      <c r="G299" s="1">
        <v>2</v>
      </c>
      <c r="H299" s="1">
        <v>12</v>
      </c>
      <c r="I299" s="1">
        <v>6</v>
      </c>
      <c r="J299" s="73">
        <v>-8</v>
      </c>
      <c r="L299" s="226">
        <v>2019</v>
      </c>
      <c r="M299" s="227">
        <v>2</v>
      </c>
      <c r="N299" s="227">
        <v>0</v>
      </c>
      <c r="O299" s="227">
        <v>2</v>
      </c>
      <c r="P299" s="227">
        <v>4</v>
      </c>
      <c r="Q299" s="227">
        <v>2</v>
      </c>
      <c r="R299" s="227">
        <v>10</v>
      </c>
      <c r="S299" s="227">
        <v>5</v>
      </c>
      <c r="T299" s="228">
        <v>-6</v>
      </c>
    </row>
    <row r="300" spans="2:20" x14ac:dyDescent="0.25">
      <c r="B300" s="25">
        <v>2012</v>
      </c>
      <c r="C300" s="1">
        <v>2</v>
      </c>
      <c r="D300" s="1">
        <v>0</v>
      </c>
      <c r="E300" s="1">
        <v>2</v>
      </c>
      <c r="F300" s="1">
        <v>4</v>
      </c>
      <c r="G300" s="1">
        <v>2</v>
      </c>
      <c r="H300" s="1">
        <v>11</v>
      </c>
      <c r="I300" s="1">
        <v>5.5</v>
      </c>
      <c r="J300" s="73">
        <v>-7</v>
      </c>
      <c r="L300" s="226">
        <v>2018</v>
      </c>
      <c r="M300" s="227">
        <v>3</v>
      </c>
      <c r="N300" s="227">
        <v>1</v>
      </c>
      <c r="O300" s="227">
        <v>2</v>
      </c>
      <c r="P300" s="227">
        <v>15</v>
      </c>
      <c r="Q300" s="227">
        <v>5</v>
      </c>
      <c r="R300" s="227">
        <v>25</v>
      </c>
      <c r="S300" s="229">
        <v>8.3333333333333339</v>
      </c>
      <c r="T300" s="228">
        <v>-10</v>
      </c>
    </row>
    <row r="301" spans="2:20" x14ac:dyDescent="0.25">
      <c r="B301" s="25">
        <v>2011</v>
      </c>
      <c r="C301" s="1">
        <v>6</v>
      </c>
      <c r="D301" s="1">
        <v>4</v>
      </c>
      <c r="E301" s="1">
        <v>2</v>
      </c>
      <c r="F301" s="1">
        <v>16</v>
      </c>
      <c r="G301" s="22">
        <v>2.6666666666666665</v>
      </c>
      <c r="H301" s="1">
        <v>19</v>
      </c>
      <c r="I301" s="22">
        <v>3.1666666666666665</v>
      </c>
      <c r="J301" s="73">
        <v>-3</v>
      </c>
      <c r="L301" s="226">
        <v>2017</v>
      </c>
      <c r="M301" s="227">
        <v>3</v>
      </c>
      <c r="N301" s="227">
        <v>1</v>
      </c>
      <c r="O301" s="227">
        <v>2</v>
      </c>
      <c r="P301" s="227">
        <v>16</v>
      </c>
      <c r="Q301" s="229">
        <v>5.333333333333333</v>
      </c>
      <c r="R301" s="227">
        <v>25</v>
      </c>
      <c r="S301" s="229">
        <v>8.3333333333333339</v>
      </c>
      <c r="T301" s="228">
        <v>-9</v>
      </c>
    </row>
    <row r="302" spans="2:20" x14ac:dyDescent="0.25">
      <c r="B302" s="25">
        <v>2010</v>
      </c>
      <c r="C302" s="1">
        <v>4</v>
      </c>
      <c r="D302" s="1">
        <v>2</v>
      </c>
      <c r="E302" s="1">
        <v>2</v>
      </c>
      <c r="F302" s="1">
        <v>30</v>
      </c>
      <c r="G302" s="1">
        <v>7.5</v>
      </c>
      <c r="H302" s="1">
        <v>29</v>
      </c>
      <c r="I302" s="22">
        <v>7.25</v>
      </c>
      <c r="J302" s="73">
        <v>1</v>
      </c>
      <c r="L302" s="226">
        <v>2016</v>
      </c>
      <c r="M302" s="227">
        <v>2</v>
      </c>
      <c r="N302" s="227">
        <v>0</v>
      </c>
      <c r="O302" s="227">
        <v>2</v>
      </c>
      <c r="P302" s="227">
        <v>3</v>
      </c>
      <c r="Q302" s="227">
        <v>1.5</v>
      </c>
      <c r="R302" s="227">
        <v>13</v>
      </c>
      <c r="S302" s="227">
        <v>6.5</v>
      </c>
      <c r="T302" s="228">
        <v>-10</v>
      </c>
    </row>
    <row r="303" spans="2:20" x14ac:dyDescent="0.25">
      <c r="B303" s="25">
        <v>2009</v>
      </c>
      <c r="C303" s="1">
        <v>3</v>
      </c>
      <c r="D303" s="1">
        <v>1</v>
      </c>
      <c r="E303" s="1">
        <v>2</v>
      </c>
      <c r="F303" s="1">
        <v>17</v>
      </c>
      <c r="G303" s="22">
        <v>5.666666666666667</v>
      </c>
      <c r="H303" s="1">
        <v>20</v>
      </c>
      <c r="I303" s="22">
        <v>6.666666666666667</v>
      </c>
      <c r="J303" s="73">
        <v>-3</v>
      </c>
      <c r="L303" s="226">
        <v>2015</v>
      </c>
      <c r="M303" s="227">
        <v>2</v>
      </c>
      <c r="N303" s="227">
        <v>0</v>
      </c>
      <c r="O303" s="227">
        <v>2</v>
      </c>
      <c r="P303" s="227">
        <v>8</v>
      </c>
      <c r="Q303" s="227">
        <v>4</v>
      </c>
      <c r="R303" s="227">
        <v>9</v>
      </c>
      <c r="S303" s="227">
        <v>4.5</v>
      </c>
      <c r="T303" s="228">
        <v>-1</v>
      </c>
    </row>
    <row r="304" spans="2:20" x14ac:dyDescent="0.25">
      <c r="B304" s="25">
        <v>2005</v>
      </c>
      <c r="C304" s="1">
        <v>4</v>
      </c>
      <c r="D304" s="1">
        <v>2</v>
      </c>
      <c r="E304" s="1">
        <v>2</v>
      </c>
      <c r="F304" s="1">
        <v>11</v>
      </c>
      <c r="G304" s="22">
        <v>2.75</v>
      </c>
      <c r="H304" s="1">
        <v>14</v>
      </c>
      <c r="I304" s="1">
        <v>3.5</v>
      </c>
      <c r="J304" s="73">
        <v>-3</v>
      </c>
      <c r="L304" s="226">
        <v>2014</v>
      </c>
      <c r="M304" s="227">
        <v>3</v>
      </c>
      <c r="N304" s="227">
        <v>1</v>
      </c>
      <c r="O304" s="227">
        <v>2</v>
      </c>
      <c r="P304" s="227">
        <v>8</v>
      </c>
      <c r="Q304" s="229">
        <v>2.6666666666666665</v>
      </c>
      <c r="R304" s="227">
        <v>20</v>
      </c>
      <c r="S304" s="229">
        <v>6.666666666666667</v>
      </c>
      <c r="T304" s="228">
        <v>-12</v>
      </c>
    </row>
    <row r="305" spans="2:20" x14ac:dyDescent="0.25">
      <c r="B305" s="25">
        <v>2004</v>
      </c>
      <c r="C305" s="1">
        <v>5</v>
      </c>
      <c r="D305" s="1">
        <v>3</v>
      </c>
      <c r="E305" s="1">
        <v>2</v>
      </c>
      <c r="F305" s="1">
        <v>35</v>
      </c>
      <c r="G305" s="1">
        <v>7</v>
      </c>
      <c r="H305" s="1">
        <v>14</v>
      </c>
      <c r="I305" s="1">
        <v>2.8</v>
      </c>
      <c r="J305" s="73">
        <v>21</v>
      </c>
      <c r="L305" s="226">
        <v>2013</v>
      </c>
      <c r="M305" s="227">
        <v>4</v>
      </c>
      <c r="N305" s="227">
        <v>2</v>
      </c>
      <c r="O305" s="227">
        <v>2</v>
      </c>
      <c r="P305" s="227">
        <v>22</v>
      </c>
      <c r="Q305" s="227">
        <v>5.5</v>
      </c>
      <c r="R305" s="227">
        <v>17</v>
      </c>
      <c r="S305" s="229">
        <v>4.25</v>
      </c>
      <c r="T305" s="228">
        <v>5</v>
      </c>
    </row>
    <row r="306" spans="2:20" x14ac:dyDescent="0.25">
      <c r="B306" s="205" t="s">
        <v>446</v>
      </c>
      <c r="C306" s="82">
        <f>SUM(C299:C305)</f>
        <v>26</v>
      </c>
      <c r="D306" s="82">
        <f>SUM(D299:D305)</f>
        <v>12</v>
      </c>
      <c r="E306" s="82">
        <f>SUM(E299:E305)</f>
        <v>14</v>
      </c>
      <c r="F306" s="82">
        <f>SUM(F299:F305)</f>
        <v>117</v>
      </c>
      <c r="G306" s="82">
        <f>F306/C306</f>
        <v>4.5</v>
      </c>
      <c r="H306" s="82">
        <f>SUM(H299:H305)</f>
        <v>119</v>
      </c>
      <c r="I306" s="83">
        <f>H306/C306</f>
        <v>4.5769230769230766</v>
      </c>
      <c r="J306" s="78">
        <f>F306-H306</f>
        <v>-2</v>
      </c>
      <c r="L306" s="226">
        <v>2012</v>
      </c>
      <c r="M306" s="227">
        <v>3</v>
      </c>
      <c r="N306" s="227">
        <v>1</v>
      </c>
      <c r="O306" s="227">
        <v>2</v>
      </c>
      <c r="P306" s="227">
        <v>20</v>
      </c>
      <c r="Q306" s="227">
        <v>3</v>
      </c>
      <c r="R306" s="227">
        <v>24</v>
      </c>
      <c r="S306" s="227">
        <v>3</v>
      </c>
      <c r="T306" s="228">
        <v>-4</v>
      </c>
    </row>
    <row r="307" spans="2:20" x14ac:dyDescent="0.25">
      <c r="L307" s="226">
        <v>2011</v>
      </c>
      <c r="M307" s="227">
        <v>4</v>
      </c>
      <c r="N307" s="227">
        <v>2</v>
      </c>
      <c r="O307" s="227">
        <v>2</v>
      </c>
      <c r="P307" s="227">
        <v>12</v>
      </c>
      <c r="Q307" s="227">
        <v>3</v>
      </c>
      <c r="R307" s="227">
        <v>12</v>
      </c>
      <c r="S307" s="227">
        <v>3</v>
      </c>
      <c r="T307" s="228">
        <v>0</v>
      </c>
    </row>
    <row r="308" spans="2:20" ht="18.75" x14ac:dyDescent="0.3">
      <c r="B308" s="70"/>
      <c r="C308" s="27"/>
      <c r="D308" s="27"/>
      <c r="E308" s="27"/>
      <c r="F308" s="206" t="s">
        <v>22</v>
      </c>
      <c r="G308" s="27"/>
      <c r="H308" s="27"/>
      <c r="I308" s="27"/>
      <c r="J308" s="71"/>
      <c r="L308" s="226">
        <v>2010</v>
      </c>
      <c r="M308" s="227">
        <v>2</v>
      </c>
      <c r="N308" s="227">
        <v>0</v>
      </c>
      <c r="O308" s="227">
        <v>2</v>
      </c>
      <c r="P308" s="227">
        <v>2</v>
      </c>
      <c r="Q308" s="227">
        <v>1</v>
      </c>
      <c r="R308" s="227">
        <v>14</v>
      </c>
      <c r="S308" s="227">
        <v>7</v>
      </c>
      <c r="T308" s="228">
        <v>-12</v>
      </c>
    </row>
    <row r="309" spans="2:20" x14ac:dyDescent="0.25">
      <c r="B309" s="193" t="s">
        <v>297</v>
      </c>
      <c r="C309" s="3" t="s">
        <v>244</v>
      </c>
      <c r="D309" s="3" t="s">
        <v>115</v>
      </c>
      <c r="E309" s="3" t="s">
        <v>112</v>
      </c>
      <c r="F309" s="3" t="s">
        <v>113</v>
      </c>
      <c r="G309" s="3" t="s">
        <v>117</v>
      </c>
      <c r="H309" s="3" t="s">
        <v>114</v>
      </c>
      <c r="I309" s="3" t="s">
        <v>116</v>
      </c>
      <c r="J309" s="204" t="s">
        <v>118</v>
      </c>
      <c r="L309" s="226">
        <v>2009</v>
      </c>
      <c r="M309" s="227">
        <v>1</v>
      </c>
      <c r="N309" s="227">
        <v>0</v>
      </c>
      <c r="O309" s="227">
        <v>2</v>
      </c>
      <c r="P309" s="227">
        <v>4</v>
      </c>
      <c r="Q309" s="227">
        <v>4</v>
      </c>
      <c r="R309" s="227">
        <v>7</v>
      </c>
      <c r="S309" s="227">
        <v>7</v>
      </c>
      <c r="T309" s="228">
        <v>-3</v>
      </c>
    </row>
    <row r="310" spans="2:20" x14ac:dyDescent="0.25">
      <c r="B310" s="25">
        <v>2019</v>
      </c>
      <c r="C310" s="1">
        <v>2</v>
      </c>
      <c r="D310" s="1">
        <v>0</v>
      </c>
      <c r="E310" s="1">
        <v>2</v>
      </c>
      <c r="F310" s="1">
        <v>1</v>
      </c>
      <c r="G310" s="1">
        <v>0.5</v>
      </c>
      <c r="H310" s="1">
        <v>17</v>
      </c>
      <c r="I310" s="1">
        <v>8.5</v>
      </c>
      <c r="J310" s="73">
        <v>-16</v>
      </c>
      <c r="L310" s="226">
        <v>2005</v>
      </c>
      <c r="M310" s="227">
        <v>4</v>
      </c>
      <c r="N310" s="227">
        <v>2</v>
      </c>
      <c r="O310" s="227">
        <v>2</v>
      </c>
      <c r="P310" s="227">
        <v>10</v>
      </c>
      <c r="Q310" s="227">
        <v>2.5</v>
      </c>
      <c r="R310" s="227">
        <v>17</v>
      </c>
      <c r="S310" s="229">
        <v>4.25</v>
      </c>
      <c r="T310" s="228">
        <v>-7</v>
      </c>
    </row>
    <row r="311" spans="2:20" x14ac:dyDescent="0.25">
      <c r="B311" s="25">
        <v>2018</v>
      </c>
      <c r="C311" s="1">
        <v>3</v>
      </c>
      <c r="D311" s="1">
        <v>1</v>
      </c>
      <c r="E311" s="1">
        <v>2</v>
      </c>
      <c r="F311" s="1">
        <v>12</v>
      </c>
      <c r="G311" s="1">
        <v>4</v>
      </c>
      <c r="H311" s="1">
        <v>20</v>
      </c>
      <c r="I311" s="22">
        <v>6.666666666666667</v>
      </c>
      <c r="J311" s="73">
        <v>-8</v>
      </c>
      <c r="L311" s="226">
        <v>2004</v>
      </c>
      <c r="M311" s="227">
        <v>2</v>
      </c>
      <c r="N311" s="227">
        <v>0</v>
      </c>
      <c r="O311" s="227">
        <v>2</v>
      </c>
      <c r="P311" s="227">
        <v>4</v>
      </c>
      <c r="Q311" s="227">
        <v>2</v>
      </c>
      <c r="R311" s="227">
        <v>16</v>
      </c>
      <c r="S311" s="227">
        <v>8</v>
      </c>
      <c r="T311" s="228">
        <v>-12</v>
      </c>
    </row>
    <row r="312" spans="2:20" x14ac:dyDescent="0.25">
      <c r="B312" s="25">
        <v>2017</v>
      </c>
      <c r="C312" s="1">
        <v>2</v>
      </c>
      <c r="D312" s="1">
        <v>0</v>
      </c>
      <c r="E312" s="1">
        <v>2</v>
      </c>
      <c r="F312" s="1">
        <v>6</v>
      </c>
      <c r="G312" s="1">
        <v>3</v>
      </c>
      <c r="H312" s="1">
        <v>14</v>
      </c>
      <c r="I312" s="1">
        <v>7</v>
      </c>
      <c r="J312" s="73">
        <v>-8</v>
      </c>
      <c r="L312" s="226">
        <v>1996</v>
      </c>
      <c r="M312" s="227">
        <v>2</v>
      </c>
      <c r="N312" s="227">
        <v>0</v>
      </c>
      <c r="O312" s="227">
        <v>2</v>
      </c>
      <c r="P312" s="227">
        <v>9</v>
      </c>
      <c r="Q312" s="229">
        <v>4.5</v>
      </c>
      <c r="R312" s="227">
        <v>15</v>
      </c>
      <c r="S312" s="229">
        <v>7.5</v>
      </c>
      <c r="T312" s="228">
        <v>-6</v>
      </c>
    </row>
    <row r="313" spans="2:20" x14ac:dyDescent="0.25">
      <c r="B313" s="25">
        <v>2016</v>
      </c>
      <c r="C313" s="1">
        <v>2</v>
      </c>
      <c r="D313" s="1">
        <v>0</v>
      </c>
      <c r="E313" s="1">
        <v>2</v>
      </c>
      <c r="F313" s="1">
        <v>9</v>
      </c>
      <c r="G313" s="1">
        <v>4.5</v>
      </c>
      <c r="H313" s="1">
        <v>16</v>
      </c>
      <c r="I313" s="1">
        <v>8</v>
      </c>
      <c r="J313" s="73">
        <v>-7</v>
      </c>
      <c r="L313" s="226">
        <v>1995</v>
      </c>
      <c r="M313" s="230">
        <v>3</v>
      </c>
      <c r="N313" s="230">
        <v>1</v>
      </c>
      <c r="O313" s="230">
        <v>2</v>
      </c>
      <c r="P313" s="230">
        <v>13</v>
      </c>
      <c r="Q313" s="231">
        <v>4.333333333333333</v>
      </c>
      <c r="R313" s="230">
        <v>9</v>
      </c>
      <c r="S313" s="231">
        <v>3</v>
      </c>
      <c r="T313" s="232">
        <v>4</v>
      </c>
    </row>
    <row r="314" spans="2:20" x14ac:dyDescent="0.25">
      <c r="B314" s="25">
        <v>2015</v>
      </c>
      <c r="C314" s="1">
        <v>2</v>
      </c>
      <c r="D314" s="1">
        <v>0</v>
      </c>
      <c r="E314" s="1">
        <v>2</v>
      </c>
      <c r="F314" s="1">
        <v>2</v>
      </c>
      <c r="G314" s="1">
        <v>1</v>
      </c>
      <c r="H314" s="1">
        <v>12</v>
      </c>
      <c r="I314" s="1">
        <v>6</v>
      </c>
      <c r="J314" s="73">
        <v>-10</v>
      </c>
      <c r="L314" s="226">
        <v>1992</v>
      </c>
      <c r="M314" s="227">
        <v>2</v>
      </c>
      <c r="N314" s="227">
        <v>0</v>
      </c>
      <c r="O314" s="227">
        <v>2</v>
      </c>
      <c r="P314" s="227">
        <v>2</v>
      </c>
      <c r="Q314" s="229">
        <v>1</v>
      </c>
      <c r="R314" s="227">
        <v>14</v>
      </c>
      <c r="S314" s="229">
        <v>7</v>
      </c>
      <c r="T314" s="228">
        <v>-12</v>
      </c>
    </row>
    <row r="315" spans="2:20" x14ac:dyDescent="0.25">
      <c r="B315" s="25">
        <v>2014</v>
      </c>
      <c r="C315" s="1">
        <v>2</v>
      </c>
      <c r="D315" s="1">
        <v>0</v>
      </c>
      <c r="E315" s="1">
        <v>2</v>
      </c>
      <c r="F315" s="1">
        <v>0</v>
      </c>
      <c r="G315" s="1">
        <v>0</v>
      </c>
      <c r="H315" s="1">
        <v>22</v>
      </c>
      <c r="I315" s="1">
        <v>11</v>
      </c>
      <c r="J315" s="73">
        <v>-22</v>
      </c>
      <c r="L315" s="226">
        <v>1989</v>
      </c>
      <c r="M315" s="227">
        <v>3</v>
      </c>
      <c r="N315" s="227">
        <v>1</v>
      </c>
      <c r="O315" s="227">
        <v>2</v>
      </c>
      <c r="P315" s="227">
        <v>13</v>
      </c>
      <c r="Q315" s="229">
        <v>4.333333333333333</v>
      </c>
      <c r="R315" s="227">
        <v>9</v>
      </c>
      <c r="S315" s="229">
        <v>3</v>
      </c>
      <c r="T315" s="228">
        <v>4</v>
      </c>
    </row>
    <row r="316" spans="2:20" x14ac:dyDescent="0.25">
      <c r="B316" s="25">
        <v>2013</v>
      </c>
      <c r="C316" s="1">
        <v>2</v>
      </c>
      <c r="D316" s="1">
        <v>0</v>
      </c>
      <c r="E316" s="1">
        <v>2</v>
      </c>
      <c r="F316" s="1">
        <v>2</v>
      </c>
      <c r="G316" s="1">
        <v>1</v>
      </c>
      <c r="H316" s="1">
        <v>12</v>
      </c>
      <c r="I316" s="1">
        <v>6</v>
      </c>
      <c r="J316" s="73">
        <v>-10</v>
      </c>
      <c r="L316" s="226">
        <v>1983</v>
      </c>
      <c r="M316" s="227">
        <v>4</v>
      </c>
      <c r="N316" s="227">
        <v>2</v>
      </c>
      <c r="O316" s="227">
        <v>2</v>
      </c>
      <c r="P316" s="227">
        <v>19</v>
      </c>
      <c r="Q316" s="229">
        <v>4.75</v>
      </c>
      <c r="R316" s="227">
        <v>22</v>
      </c>
      <c r="S316" s="229">
        <v>5.5</v>
      </c>
      <c r="T316" s="228">
        <v>-3</v>
      </c>
    </row>
    <row r="317" spans="2:20" x14ac:dyDescent="0.25">
      <c r="B317" s="25">
        <v>2012</v>
      </c>
      <c r="C317" s="1">
        <v>2</v>
      </c>
      <c r="D317" s="1">
        <v>0</v>
      </c>
      <c r="E317" s="1">
        <v>2</v>
      </c>
      <c r="F317" s="1">
        <v>12</v>
      </c>
      <c r="G317" s="1">
        <v>6</v>
      </c>
      <c r="H317" s="1">
        <v>24</v>
      </c>
      <c r="I317" s="1">
        <v>12</v>
      </c>
      <c r="J317" s="73">
        <v>-12</v>
      </c>
      <c r="L317" s="226">
        <v>1982</v>
      </c>
      <c r="M317" s="227">
        <v>2</v>
      </c>
      <c r="N317" s="227">
        <v>0</v>
      </c>
      <c r="O317" s="227">
        <v>2</v>
      </c>
      <c r="P317" s="227">
        <v>1</v>
      </c>
      <c r="Q317" s="229">
        <v>0.5</v>
      </c>
      <c r="R317" s="227">
        <v>10</v>
      </c>
      <c r="S317" s="229">
        <v>5</v>
      </c>
      <c r="T317" s="228">
        <v>-9</v>
      </c>
    </row>
    <row r="318" spans="2:20" x14ac:dyDescent="0.25">
      <c r="B318" s="25">
        <v>2011</v>
      </c>
      <c r="C318" s="1">
        <v>2</v>
      </c>
      <c r="D318" s="1">
        <v>0</v>
      </c>
      <c r="E318" s="1">
        <v>2</v>
      </c>
      <c r="F318" s="1">
        <v>3</v>
      </c>
      <c r="G318" s="1">
        <v>1.5</v>
      </c>
      <c r="H318" s="1">
        <v>10</v>
      </c>
      <c r="I318" s="1">
        <v>5</v>
      </c>
      <c r="J318" s="73">
        <v>-7</v>
      </c>
      <c r="L318" s="226">
        <v>1980</v>
      </c>
      <c r="M318" s="227">
        <v>2</v>
      </c>
      <c r="N318" s="227">
        <v>0</v>
      </c>
      <c r="O318" s="227">
        <v>2</v>
      </c>
      <c r="P318" s="227">
        <v>1</v>
      </c>
      <c r="Q318" s="229">
        <v>0.5</v>
      </c>
      <c r="R318" s="227">
        <v>5</v>
      </c>
      <c r="S318" s="229">
        <v>2.5</v>
      </c>
      <c r="T318" s="228">
        <v>-4</v>
      </c>
    </row>
    <row r="319" spans="2:20" ht="15.75" thickBot="1" x14ac:dyDescent="0.3">
      <c r="B319" s="25">
        <v>2010</v>
      </c>
      <c r="C319" s="1">
        <v>3</v>
      </c>
      <c r="D319" s="1">
        <v>1</v>
      </c>
      <c r="E319" s="1">
        <v>2</v>
      </c>
      <c r="F319" s="1">
        <v>15</v>
      </c>
      <c r="G319" s="1">
        <v>5</v>
      </c>
      <c r="H319" s="1">
        <v>18</v>
      </c>
      <c r="I319" s="1">
        <v>6</v>
      </c>
      <c r="J319" s="73">
        <v>-3</v>
      </c>
      <c r="L319" s="233" t="s">
        <v>446</v>
      </c>
      <c r="M319" s="234">
        <f>SUM(M294:M318)</f>
        <v>66</v>
      </c>
      <c r="N319" s="234">
        <f>SUM(N294:N318)</f>
        <v>17</v>
      </c>
      <c r="O319" s="234">
        <f>SUM(O294:O318)</f>
        <v>50</v>
      </c>
      <c r="P319" s="234">
        <f>SUM(P294:P318)</f>
        <v>254</v>
      </c>
      <c r="Q319" s="235">
        <f>P319/M319</f>
        <v>3.8484848484848486</v>
      </c>
      <c r="R319" s="234">
        <f>SUM(R294:R318)</f>
        <v>405</v>
      </c>
      <c r="S319" s="235">
        <f>R319/M319</f>
        <v>6.1363636363636367</v>
      </c>
      <c r="T319" s="236">
        <f>P319-R319</f>
        <v>-151</v>
      </c>
    </row>
    <row r="320" spans="2:20" ht="15.75" thickBot="1" x14ac:dyDescent="0.3">
      <c r="B320" s="25">
        <v>2009</v>
      </c>
      <c r="C320" s="1">
        <v>3</v>
      </c>
      <c r="D320" s="1">
        <v>1</v>
      </c>
      <c r="E320" s="1">
        <v>2</v>
      </c>
      <c r="F320" s="1">
        <v>14</v>
      </c>
      <c r="G320" s="22">
        <v>4.666666666666667</v>
      </c>
      <c r="H320" s="1">
        <v>12</v>
      </c>
      <c r="I320" s="1">
        <v>4</v>
      </c>
      <c r="J320" s="73">
        <v>2</v>
      </c>
    </row>
    <row r="321" spans="2:20" ht="18.75" x14ac:dyDescent="0.3">
      <c r="B321" s="205" t="s">
        <v>446</v>
      </c>
      <c r="C321" s="82">
        <f>SUM(C310:C320)</f>
        <v>25</v>
      </c>
      <c r="D321" s="82">
        <f>SUM(D310:D320)</f>
        <v>3</v>
      </c>
      <c r="E321" s="82">
        <f>SUM(E310:E320)</f>
        <v>22</v>
      </c>
      <c r="F321" s="82">
        <f>SUM(F310:F320)</f>
        <v>76</v>
      </c>
      <c r="G321" s="82">
        <v>3</v>
      </c>
      <c r="H321" s="82">
        <f>SUM(H310:H320)</f>
        <v>177</v>
      </c>
      <c r="I321" s="83">
        <f>H321/C321</f>
        <v>7.08</v>
      </c>
      <c r="J321" s="78">
        <f>F321-H321</f>
        <v>-101</v>
      </c>
      <c r="L321" s="219"/>
      <c r="M321" s="220"/>
      <c r="N321" s="220"/>
      <c r="O321" s="220"/>
      <c r="P321" s="221" t="s">
        <v>447</v>
      </c>
      <c r="Q321" s="220"/>
      <c r="R321" s="220"/>
      <c r="S321" s="220"/>
      <c r="T321" s="222"/>
    </row>
    <row r="322" spans="2:20" ht="15.75" thickBot="1" x14ac:dyDescent="0.3">
      <c r="L322" s="223" t="s">
        <v>297</v>
      </c>
      <c r="M322" s="224" t="s">
        <v>244</v>
      </c>
      <c r="N322" s="224" t="s">
        <v>115</v>
      </c>
      <c r="O322" s="224" t="s">
        <v>112</v>
      </c>
      <c r="P322" s="224" t="s">
        <v>113</v>
      </c>
      <c r="Q322" s="224" t="s">
        <v>117</v>
      </c>
      <c r="R322" s="224" t="s">
        <v>114</v>
      </c>
      <c r="S322" s="224" t="s">
        <v>116</v>
      </c>
      <c r="T322" s="225" t="s">
        <v>118</v>
      </c>
    </row>
    <row r="323" spans="2:20" ht="18.75" x14ac:dyDescent="0.3">
      <c r="B323" s="219"/>
      <c r="C323" s="220"/>
      <c r="D323" s="220"/>
      <c r="E323" s="220"/>
      <c r="F323" s="221" t="s">
        <v>15</v>
      </c>
      <c r="G323" s="220"/>
      <c r="H323" s="220"/>
      <c r="I323" s="220"/>
      <c r="J323" s="222"/>
      <c r="L323" s="226">
        <v>2026</v>
      </c>
      <c r="M323" s="227">
        <v>6</v>
      </c>
      <c r="N323" s="227">
        <v>6</v>
      </c>
      <c r="O323" s="227">
        <v>0</v>
      </c>
      <c r="P323" s="227">
        <v>40</v>
      </c>
      <c r="Q323" s="229">
        <v>6.666666666666667</v>
      </c>
      <c r="R323" s="227">
        <v>11</v>
      </c>
      <c r="S323" s="229">
        <v>1.8333333333333333</v>
      </c>
      <c r="T323" s="228">
        <v>29</v>
      </c>
    </row>
    <row r="324" spans="2:20" x14ac:dyDescent="0.25">
      <c r="B324" s="223" t="s">
        <v>297</v>
      </c>
      <c r="C324" s="224" t="s">
        <v>244</v>
      </c>
      <c r="D324" s="224" t="s">
        <v>115</v>
      </c>
      <c r="E324" s="224" t="s">
        <v>112</v>
      </c>
      <c r="F324" s="224" t="s">
        <v>113</v>
      </c>
      <c r="G324" s="224" t="s">
        <v>117</v>
      </c>
      <c r="H324" s="224" t="s">
        <v>114</v>
      </c>
      <c r="I324" s="224" t="s">
        <v>116</v>
      </c>
      <c r="J324" s="225" t="s">
        <v>118</v>
      </c>
      <c r="L324" s="226">
        <v>2025</v>
      </c>
      <c r="M324" s="227">
        <v>6</v>
      </c>
      <c r="N324" s="227">
        <v>4</v>
      </c>
      <c r="O324" s="227">
        <v>2</v>
      </c>
      <c r="P324" s="227">
        <v>32</v>
      </c>
      <c r="Q324" s="229">
        <v>5.333333333333333</v>
      </c>
      <c r="R324" s="227">
        <v>23</v>
      </c>
      <c r="S324" s="229">
        <v>3.8333333333333335</v>
      </c>
      <c r="T324" s="228">
        <v>9</v>
      </c>
    </row>
    <row r="325" spans="2:20" x14ac:dyDescent="0.25">
      <c r="B325" s="226">
        <v>2026</v>
      </c>
      <c r="C325" s="227">
        <v>5</v>
      </c>
      <c r="D325" s="227">
        <v>3</v>
      </c>
      <c r="E325" s="227">
        <v>2</v>
      </c>
      <c r="F325" s="227">
        <v>33</v>
      </c>
      <c r="G325" s="227">
        <v>6.6</v>
      </c>
      <c r="H325" s="227">
        <v>34</v>
      </c>
      <c r="I325" s="227">
        <v>6.8</v>
      </c>
      <c r="J325" s="228">
        <v>-1</v>
      </c>
      <c r="L325" s="226">
        <v>2024</v>
      </c>
      <c r="M325" s="227">
        <v>5</v>
      </c>
      <c r="N325" s="227">
        <v>3</v>
      </c>
      <c r="O325" s="227">
        <v>2</v>
      </c>
      <c r="P325" s="227">
        <v>24</v>
      </c>
      <c r="Q325" s="227">
        <v>4.8</v>
      </c>
      <c r="R325" s="227">
        <v>15</v>
      </c>
      <c r="S325" s="227">
        <v>3</v>
      </c>
      <c r="T325" s="228">
        <v>9</v>
      </c>
    </row>
    <row r="326" spans="2:20" x14ac:dyDescent="0.25">
      <c r="B326" s="226">
        <v>2025</v>
      </c>
      <c r="C326" s="227">
        <v>3</v>
      </c>
      <c r="D326" s="227">
        <v>1</v>
      </c>
      <c r="E326" s="227">
        <v>2</v>
      </c>
      <c r="F326" s="227">
        <v>16</v>
      </c>
      <c r="G326" s="229">
        <v>5.333333333333333</v>
      </c>
      <c r="H326" s="227">
        <v>19</v>
      </c>
      <c r="I326" s="229">
        <v>6.333333333333333</v>
      </c>
      <c r="J326" s="228">
        <v>-3</v>
      </c>
      <c r="L326" s="226">
        <v>2023</v>
      </c>
      <c r="M326" s="227">
        <v>6</v>
      </c>
      <c r="N326" s="227">
        <v>6</v>
      </c>
      <c r="O326" s="227">
        <v>0</v>
      </c>
      <c r="P326" s="227">
        <v>61</v>
      </c>
      <c r="Q326" s="229">
        <v>10.333333333333334</v>
      </c>
      <c r="R326" s="227">
        <v>4</v>
      </c>
      <c r="S326" s="229">
        <v>0.66666666666666663</v>
      </c>
      <c r="T326" s="228">
        <v>57</v>
      </c>
    </row>
    <row r="327" spans="2:20" x14ac:dyDescent="0.25">
      <c r="B327" s="226">
        <v>2024</v>
      </c>
      <c r="C327" s="227">
        <v>2</v>
      </c>
      <c r="D327" s="227">
        <v>0</v>
      </c>
      <c r="E327" s="227">
        <v>2</v>
      </c>
      <c r="F327" s="227">
        <v>3</v>
      </c>
      <c r="G327" s="227">
        <v>1.5</v>
      </c>
      <c r="H327" s="227">
        <v>14</v>
      </c>
      <c r="I327" s="227">
        <v>7</v>
      </c>
      <c r="J327" s="228">
        <v>-11</v>
      </c>
      <c r="L327" s="226">
        <v>2022</v>
      </c>
      <c r="M327" s="227">
        <v>8</v>
      </c>
      <c r="N327" s="227">
        <v>7</v>
      </c>
      <c r="O327" s="227">
        <v>1</v>
      </c>
      <c r="P327" s="227">
        <v>60</v>
      </c>
      <c r="Q327" s="229">
        <v>8.5714285714285712</v>
      </c>
      <c r="R327" s="227">
        <v>31</v>
      </c>
      <c r="S327" s="229">
        <v>4.4285714285714288</v>
      </c>
      <c r="T327" s="228">
        <v>29</v>
      </c>
    </row>
    <row r="328" spans="2:20" x14ac:dyDescent="0.25">
      <c r="B328" s="226">
        <v>2023</v>
      </c>
      <c r="C328" s="227">
        <v>2</v>
      </c>
      <c r="D328" s="227">
        <v>0</v>
      </c>
      <c r="E328" s="227">
        <v>2</v>
      </c>
      <c r="F328" s="227">
        <v>6</v>
      </c>
      <c r="G328" s="227">
        <v>3</v>
      </c>
      <c r="H328" s="227">
        <v>20</v>
      </c>
      <c r="I328" s="227">
        <v>10</v>
      </c>
      <c r="J328" s="228">
        <v>-14</v>
      </c>
      <c r="L328" s="226">
        <v>2019</v>
      </c>
      <c r="M328" s="227">
        <v>6</v>
      </c>
      <c r="N328" s="227">
        <v>4</v>
      </c>
      <c r="O328" s="227">
        <v>2</v>
      </c>
      <c r="P328" s="227">
        <v>40</v>
      </c>
      <c r="Q328" s="229">
        <v>6.5</v>
      </c>
      <c r="R328" s="227">
        <v>13</v>
      </c>
      <c r="S328" s="229">
        <v>2.1666666666666665</v>
      </c>
      <c r="T328" s="228">
        <v>27</v>
      </c>
    </row>
    <row r="329" spans="2:20" x14ac:dyDescent="0.25">
      <c r="B329" s="226">
        <v>2022</v>
      </c>
      <c r="C329" s="227">
        <v>2</v>
      </c>
      <c r="D329" s="227">
        <v>0</v>
      </c>
      <c r="E329" s="227">
        <v>2</v>
      </c>
      <c r="F329" s="227">
        <v>4</v>
      </c>
      <c r="G329" s="227">
        <v>2</v>
      </c>
      <c r="H329" s="227">
        <v>26</v>
      </c>
      <c r="I329" s="227">
        <v>13</v>
      </c>
      <c r="J329" s="228">
        <v>-22</v>
      </c>
      <c r="L329" s="226">
        <v>2018</v>
      </c>
      <c r="M329" s="227">
        <v>3</v>
      </c>
      <c r="N329" s="227">
        <v>1</v>
      </c>
      <c r="O329" s="227">
        <v>2</v>
      </c>
      <c r="P329" s="227">
        <v>13</v>
      </c>
      <c r="Q329" s="229">
        <v>4.333333333333333</v>
      </c>
      <c r="R329" s="227">
        <v>18</v>
      </c>
      <c r="S329" s="227">
        <v>5.666666666666667</v>
      </c>
      <c r="T329" s="228">
        <v>-5</v>
      </c>
    </row>
    <row r="330" spans="2:20" x14ac:dyDescent="0.25">
      <c r="B330" s="226">
        <v>2019</v>
      </c>
      <c r="C330" s="227">
        <v>3</v>
      </c>
      <c r="D330" s="227">
        <v>1</v>
      </c>
      <c r="E330" s="227">
        <v>2</v>
      </c>
      <c r="F330" s="227">
        <v>9</v>
      </c>
      <c r="G330" s="227">
        <v>3</v>
      </c>
      <c r="H330" s="227">
        <v>13</v>
      </c>
      <c r="I330" s="229">
        <v>4.333333333333333</v>
      </c>
      <c r="J330" s="228">
        <v>-4</v>
      </c>
      <c r="L330" s="226">
        <v>2017</v>
      </c>
      <c r="M330" s="227">
        <v>4</v>
      </c>
      <c r="N330" s="227">
        <v>2</v>
      </c>
      <c r="O330" s="227">
        <v>2</v>
      </c>
      <c r="P330" s="227">
        <v>9</v>
      </c>
      <c r="Q330" s="229">
        <v>2.25</v>
      </c>
      <c r="R330" s="227">
        <v>9</v>
      </c>
      <c r="S330" s="229">
        <v>2.25</v>
      </c>
      <c r="T330" s="228">
        <v>0</v>
      </c>
    </row>
    <row r="331" spans="2:20" x14ac:dyDescent="0.25">
      <c r="B331" s="226">
        <v>2018</v>
      </c>
      <c r="C331" s="227">
        <v>5</v>
      </c>
      <c r="D331" s="227">
        <v>3</v>
      </c>
      <c r="E331" s="227">
        <v>2</v>
      </c>
      <c r="F331" s="227">
        <v>27</v>
      </c>
      <c r="G331" s="227">
        <v>5.4</v>
      </c>
      <c r="H331" s="227">
        <v>33</v>
      </c>
      <c r="I331" s="227">
        <v>6.6</v>
      </c>
      <c r="J331" s="228">
        <v>-6</v>
      </c>
      <c r="L331" s="226">
        <v>2016</v>
      </c>
      <c r="M331" s="227">
        <v>4</v>
      </c>
      <c r="N331" s="227">
        <v>2</v>
      </c>
      <c r="O331" s="227">
        <v>2</v>
      </c>
      <c r="P331" s="227">
        <v>19</v>
      </c>
      <c r="Q331" s="229">
        <v>4.75</v>
      </c>
      <c r="R331" s="227">
        <v>15</v>
      </c>
      <c r="S331" s="227">
        <v>3.75</v>
      </c>
      <c r="T331" s="228">
        <v>4</v>
      </c>
    </row>
    <row r="332" spans="2:20" x14ac:dyDescent="0.25">
      <c r="B332" s="226">
        <v>2017</v>
      </c>
      <c r="C332" s="227">
        <v>2</v>
      </c>
      <c r="D332" s="227">
        <v>0</v>
      </c>
      <c r="E332" s="227">
        <v>2</v>
      </c>
      <c r="F332" s="227">
        <v>2</v>
      </c>
      <c r="G332" s="227">
        <v>1</v>
      </c>
      <c r="H332" s="227">
        <v>8</v>
      </c>
      <c r="I332" s="227">
        <v>4</v>
      </c>
      <c r="J332" s="228">
        <v>-6</v>
      </c>
      <c r="L332" s="226">
        <v>2015</v>
      </c>
      <c r="M332" s="227">
        <v>6</v>
      </c>
      <c r="N332" s="227">
        <v>4</v>
      </c>
      <c r="O332" s="227">
        <v>2</v>
      </c>
      <c r="P332" s="227">
        <v>36</v>
      </c>
      <c r="Q332" s="227">
        <v>6</v>
      </c>
      <c r="R332" s="227">
        <v>14</v>
      </c>
      <c r="S332" s="229">
        <v>2.3333333333333335</v>
      </c>
      <c r="T332" s="228">
        <v>22</v>
      </c>
    </row>
    <row r="333" spans="2:20" x14ac:dyDescent="0.25">
      <c r="B333" s="226">
        <v>2016</v>
      </c>
      <c r="C333" s="227">
        <v>3</v>
      </c>
      <c r="D333" s="227">
        <v>1</v>
      </c>
      <c r="E333" s="227">
        <v>2</v>
      </c>
      <c r="F333" s="227">
        <v>5</v>
      </c>
      <c r="G333" s="229">
        <v>1.6666666666666667</v>
      </c>
      <c r="H333" s="227">
        <v>14</v>
      </c>
      <c r="I333" s="229">
        <v>4.666666666666667</v>
      </c>
      <c r="J333" s="228">
        <v>-9</v>
      </c>
      <c r="L333" s="226">
        <v>2014</v>
      </c>
      <c r="M333" s="227">
        <v>3</v>
      </c>
      <c r="N333" s="227">
        <v>1</v>
      </c>
      <c r="O333" s="227">
        <v>2</v>
      </c>
      <c r="P333" s="227">
        <v>7</v>
      </c>
      <c r="Q333" s="229">
        <v>2.3333333333333335</v>
      </c>
      <c r="R333" s="227">
        <v>5</v>
      </c>
      <c r="S333" s="229">
        <v>1.6666666666666667</v>
      </c>
      <c r="T333" s="228">
        <v>2</v>
      </c>
    </row>
    <row r="334" spans="2:20" x14ac:dyDescent="0.25">
      <c r="B334" s="226">
        <v>2015</v>
      </c>
      <c r="C334" s="227">
        <v>5</v>
      </c>
      <c r="D334" s="227">
        <v>3</v>
      </c>
      <c r="E334" s="227">
        <v>2</v>
      </c>
      <c r="F334" s="227">
        <v>28</v>
      </c>
      <c r="G334" s="227">
        <v>5.6</v>
      </c>
      <c r="H334" s="227">
        <v>36</v>
      </c>
      <c r="I334" s="227">
        <v>7.2</v>
      </c>
      <c r="J334" s="228">
        <v>-8</v>
      </c>
      <c r="L334" s="226">
        <v>2012</v>
      </c>
      <c r="M334" s="227">
        <v>7</v>
      </c>
      <c r="N334" s="227">
        <v>7</v>
      </c>
      <c r="O334" s="227">
        <v>0</v>
      </c>
      <c r="P334" s="227">
        <v>50</v>
      </c>
      <c r="Q334" s="229">
        <v>7.1428571428571432</v>
      </c>
      <c r="R334" s="227">
        <v>13</v>
      </c>
      <c r="S334" s="229">
        <v>1.8571428571428572</v>
      </c>
      <c r="T334" s="228">
        <v>37</v>
      </c>
    </row>
    <row r="335" spans="2:20" x14ac:dyDescent="0.25">
      <c r="B335" s="226">
        <v>2014</v>
      </c>
      <c r="C335" s="227">
        <v>2</v>
      </c>
      <c r="D335" s="227">
        <v>0</v>
      </c>
      <c r="E335" s="227">
        <v>2</v>
      </c>
      <c r="F335" s="227">
        <v>0</v>
      </c>
      <c r="G335" s="227">
        <v>0</v>
      </c>
      <c r="H335" s="227">
        <v>20</v>
      </c>
      <c r="I335" s="227">
        <v>10</v>
      </c>
      <c r="J335" s="228">
        <v>-20</v>
      </c>
      <c r="L335" s="226">
        <v>2011</v>
      </c>
      <c r="M335" s="227">
        <v>7</v>
      </c>
      <c r="N335" s="227">
        <v>7</v>
      </c>
      <c r="O335" s="227">
        <v>0</v>
      </c>
      <c r="P335" s="227">
        <v>40</v>
      </c>
      <c r="Q335" s="229">
        <v>5.7142857142857144</v>
      </c>
      <c r="R335" s="227">
        <v>9</v>
      </c>
      <c r="S335" s="229">
        <v>1.2857142857142858</v>
      </c>
      <c r="T335" s="228">
        <v>31</v>
      </c>
    </row>
    <row r="336" spans="2:20" x14ac:dyDescent="0.25">
      <c r="B336" s="226">
        <v>2013</v>
      </c>
      <c r="C336" s="227">
        <v>3</v>
      </c>
      <c r="D336" s="227">
        <v>1</v>
      </c>
      <c r="E336" s="227">
        <v>2</v>
      </c>
      <c r="F336" s="227">
        <v>12</v>
      </c>
      <c r="G336" s="227">
        <v>4</v>
      </c>
      <c r="H336" s="227">
        <v>16</v>
      </c>
      <c r="I336" s="229">
        <v>5.333333333333333</v>
      </c>
      <c r="J336" s="228">
        <v>-4</v>
      </c>
      <c r="L336" s="226">
        <v>2010</v>
      </c>
      <c r="M336" s="227">
        <v>7</v>
      </c>
      <c r="N336" s="227">
        <v>7</v>
      </c>
      <c r="O336" s="227">
        <v>0</v>
      </c>
      <c r="P336" s="227">
        <v>41</v>
      </c>
      <c r="Q336" s="229">
        <v>5.8571428571428568</v>
      </c>
      <c r="R336" s="227">
        <v>10</v>
      </c>
      <c r="S336" s="229">
        <v>1.4285714285714286</v>
      </c>
      <c r="T336" s="228">
        <v>31</v>
      </c>
    </row>
    <row r="337" spans="2:20" x14ac:dyDescent="0.25">
      <c r="B337" s="226">
        <v>2012</v>
      </c>
      <c r="C337" s="227">
        <v>3</v>
      </c>
      <c r="D337" s="227">
        <v>1</v>
      </c>
      <c r="E337" s="227">
        <v>2</v>
      </c>
      <c r="F337" s="227">
        <v>9</v>
      </c>
      <c r="G337" s="227">
        <v>3</v>
      </c>
      <c r="H337" s="227">
        <v>18</v>
      </c>
      <c r="I337" s="227">
        <v>3</v>
      </c>
      <c r="J337" s="228">
        <v>-9</v>
      </c>
      <c r="L337" s="226">
        <v>2009</v>
      </c>
      <c r="M337" s="227">
        <v>8</v>
      </c>
      <c r="N337" s="227">
        <v>7</v>
      </c>
      <c r="O337" s="227">
        <v>1</v>
      </c>
      <c r="P337" s="227">
        <v>40</v>
      </c>
      <c r="Q337" s="227">
        <v>5</v>
      </c>
      <c r="R337" s="227">
        <v>16</v>
      </c>
      <c r="S337" s="227">
        <v>2</v>
      </c>
      <c r="T337" s="228">
        <v>24</v>
      </c>
    </row>
    <row r="338" spans="2:20" x14ac:dyDescent="0.25">
      <c r="B338" s="226">
        <v>2011</v>
      </c>
      <c r="C338" s="227">
        <v>3</v>
      </c>
      <c r="D338" s="227">
        <v>1</v>
      </c>
      <c r="E338" s="227">
        <v>2</v>
      </c>
      <c r="F338" s="227">
        <v>6</v>
      </c>
      <c r="G338" s="227">
        <v>2</v>
      </c>
      <c r="H338" s="227">
        <v>13</v>
      </c>
      <c r="I338" s="229">
        <v>4.333333333333333</v>
      </c>
      <c r="J338" s="228">
        <v>-7</v>
      </c>
      <c r="L338" s="226">
        <v>2005</v>
      </c>
      <c r="M338" s="227">
        <v>6</v>
      </c>
      <c r="N338" s="227">
        <v>6</v>
      </c>
      <c r="O338" s="227">
        <v>0</v>
      </c>
      <c r="P338" s="227">
        <v>38</v>
      </c>
      <c r="Q338" s="229">
        <v>6.333333333333333</v>
      </c>
      <c r="R338" s="227">
        <v>24</v>
      </c>
      <c r="S338" s="229">
        <v>1.1970074812967581E-2</v>
      </c>
      <c r="T338" s="228">
        <v>14</v>
      </c>
    </row>
    <row r="339" spans="2:20" x14ac:dyDescent="0.25">
      <c r="B339" s="226">
        <v>2010</v>
      </c>
      <c r="C339" s="227">
        <v>4</v>
      </c>
      <c r="D339" s="227">
        <v>2</v>
      </c>
      <c r="E339" s="227">
        <v>2</v>
      </c>
      <c r="F339" s="227">
        <v>9</v>
      </c>
      <c r="G339" s="229">
        <v>2.25</v>
      </c>
      <c r="H339" s="227">
        <v>12</v>
      </c>
      <c r="I339" s="227">
        <v>3</v>
      </c>
      <c r="J339" s="228">
        <v>-3</v>
      </c>
      <c r="L339" s="226">
        <v>2004</v>
      </c>
      <c r="M339" s="227">
        <v>5</v>
      </c>
      <c r="N339" s="227">
        <v>3</v>
      </c>
      <c r="O339" s="227">
        <v>2</v>
      </c>
      <c r="P339" s="227">
        <v>13</v>
      </c>
      <c r="Q339" s="227">
        <v>2.6</v>
      </c>
      <c r="R339" s="227">
        <v>12</v>
      </c>
      <c r="S339" s="227">
        <v>2.4</v>
      </c>
      <c r="T339" s="228">
        <v>1</v>
      </c>
    </row>
    <row r="340" spans="2:20" x14ac:dyDescent="0.25">
      <c r="B340" s="226">
        <v>2009</v>
      </c>
      <c r="C340" s="227">
        <v>5</v>
      </c>
      <c r="D340" s="227">
        <v>3</v>
      </c>
      <c r="E340" s="227">
        <v>2</v>
      </c>
      <c r="F340" s="227">
        <v>21</v>
      </c>
      <c r="G340" s="227">
        <v>4.2</v>
      </c>
      <c r="H340" s="227">
        <v>15</v>
      </c>
      <c r="I340" s="227">
        <v>3</v>
      </c>
      <c r="J340" s="228">
        <v>6</v>
      </c>
      <c r="L340" s="226">
        <v>1996</v>
      </c>
      <c r="M340" s="227">
        <v>4</v>
      </c>
      <c r="N340" s="227">
        <v>2</v>
      </c>
      <c r="O340" s="227">
        <v>2</v>
      </c>
      <c r="P340" s="227">
        <v>21</v>
      </c>
      <c r="Q340" s="229">
        <v>5.25</v>
      </c>
      <c r="R340" s="227">
        <v>18</v>
      </c>
      <c r="S340" s="229">
        <v>4.5</v>
      </c>
      <c r="T340" s="228">
        <v>3</v>
      </c>
    </row>
    <row r="341" spans="2:20" ht="15.75" thickBot="1" x14ac:dyDescent="0.3">
      <c r="B341" s="233" t="s">
        <v>446</v>
      </c>
      <c r="C341" s="234">
        <f>SUM(C325:C340)</f>
        <v>52</v>
      </c>
      <c r="D341" s="234">
        <f>SUM(D325:D340)</f>
        <v>20</v>
      </c>
      <c r="E341" s="234">
        <f>SUM(E325:E340)</f>
        <v>32</v>
      </c>
      <c r="F341" s="234">
        <f>SUM(F325:F340)</f>
        <v>190</v>
      </c>
      <c r="G341" s="235">
        <f>F341/C341</f>
        <v>3.6538461538461537</v>
      </c>
      <c r="H341" s="234">
        <f>SUM(H325:H340)</f>
        <v>311</v>
      </c>
      <c r="I341" s="235">
        <f>H341/C341</f>
        <v>5.9807692307692308</v>
      </c>
      <c r="J341" s="236">
        <f>F341-H341</f>
        <v>-121</v>
      </c>
      <c r="L341" s="226">
        <v>1995</v>
      </c>
      <c r="M341" s="230">
        <v>6</v>
      </c>
      <c r="N341" s="230">
        <v>4</v>
      </c>
      <c r="O341" s="230">
        <v>2</v>
      </c>
      <c r="P341" s="230">
        <v>23</v>
      </c>
      <c r="Q341" s="231">
        <v>3.8333333333333335</v>
      </c>
      <c r="R341" s="230">
        <v>25</v>
      </c>
      <c r="S341" s="231">
        <v>4.166666666666667</v>
      </c>
      <c r="T341" s="232">
        <v>-2</v>
      </c>
    </row>
    <row r="342" spans="2:20" x14ac:dyDescent="0.25">
      <c r="L342" s="226">
        <v>1994</v>
      </c>
      <c r="M342" s="230">
        <v>6</v>
      </c>
      <c r="N342" s="230">
        <v>4</v>
      </c>
      <c r="O342" s="230">
        <v>2</v>
      </c>
      <c r="P342" s="230">
        <v>48</v>
      </c>
      <c r="Q342" s="229">
        <v>8</v>
      </c>
      <c r="R342" s="230">
        <v>36</v>
      </c>
      <c r="S342" s="231">
        <v>6</v>
      </c>
      <c r="T342" s="232">
        <v>12</v>
      </c>
    </row>
    <row r="343" spans="2:20" ht="18.75" x14ac:dyDescent="0.3">
      <c r="B343" s="70"/>
      <c r="C343" s="27"/>
      <c r="D343" s="27"/>
      <c r="E343" s="27"/>
      <c r="F343" s="206" t="s">
        <v>20</v>
      </c>
      <c r="G343" s="27"/>
      <c r="H343" s="27"/>
      <c r="I343" s="27"/>
      <c r="J343" s="71"/>
      <c r="L343" s="226">
        <v>1993</v>
      </c>
      <c r="M343" s="230">
        <v>5</v>
      </c>
      <c r="N343" s="230">
        <v>3</v>
      </c>
      <c r="O343" s="230">
        <v>2</v>
      </c>
      <c r="P343" s="230">
        <v>27</v>
      </c>
      <c r="Q343" s="231">
        <v>5.4</v>
      </c>
      <c r="R343" s="230">
        <v>11</v>
      </c>
      <c r="S343" s="231">
        <v>2.2000000000000002</v>
      </c>
      <c r="T343" s="232">
        <v>16</v>
      </c>
    </row>
    <row r="344" spans="2:20" x14ac:dyDescent="0.25">
      <c r="B344" s="193" t="s">
        <v>297</v>
      </c>
      <c r="C344" s="3" t="s">
        <v>244</v>
      </c>
      <c r="D344" s="18" t="s">
        <v>115</v>
      </c>
      <c r="E344" s="18" t="s">
        <v>112</v>
      </c>
      <c r="F344" s="18" t="s">
        <v>113</v>
      </c>
      <c r="G344" s="20" t="s">
        <v>117</v>
      </c>
      <c r="H344" s="18" t="s">
        <v>114</v>
      </c>
      <c r="I344" s="20" t="s">
        <v>116</v>
      </c>
      <c r="J344" s="97" t="s">
        <v>118</v>
      </c>
      <c r="L344" s="226">
        <v>1992</v>
      </c>
      <c r="M344" s="227">
        <v>4</v>
      </c>
      <c r="N344" s="227">
        <v>2</v>
      </c>
      <c r="O344" s="227">
        <v>2</v>
      </c>
      <c r="P344" s="227">
        <v>26</v>
      </c>
      <c r="Q344" s="229">
        <v>6.5</v>
      </c>
      <c r="R344" s="227">
        <v>22</v>
      </c>
      <c r="S344" s="229">
        <v>5.5</v>
      </c>
      <c r="T344" s="228">
        <v>4</v>
      </c>
    </row>
    <row r="345" spans="2:20" x14ac:dyDescent="0.25">
      <c r="B345" s="25">
        <v>2019</v>
      </c>
      <c r="C345" s="1">
        <v>5</v>
      </c>
      <c r="D345" s="1">
        <v>3</v>
      </c>
      <c r="E345" s="1">
        <v>2</v>
      </c>
      <c r="F345" s="1">
        <v>26</v>
      </c>
      <c r="G345" s="1">
        <v>5.2</v>
      </c>
      <c r="H345" s="1">
        <v>20</v>
      </c>
      <c r="I345" s="1">
        <v>4</v>
      </c>
      <c r="J345" s="73">
        <v>6</v>
      </c>
      <c r="L345" s="226">
        <v>1989</v>
      </c>
      <c r="M345" s="227">
        <v>6</v>
      </c>
      <c r="N345" s="227">
        <v>4</v>
      </c>
      <c r="O345" s="227">
        <v>2</v>
      </c>
      <c r="P345" s="227">
        <v>55</v>
      </c>
      <c r="Q345" s="229">
        <v>3.8333333333333335</v>
      </c>
      <c r="R345" s="227">
        <v>24</v>
      </c>
      <c r="S345" s="229">
        <v>4.166666666666667</v>
      </c>
      <c r="T345" s="228">
        <v>-2</v>
      </c>
    </row>
    <row r="346" spans="2:20" x14ac:dyDescent="0.25">
      <c r="B346" s="25">
        <v>2018</v>
      </c>
      <c r="C346" s="17">
        <v>4</v>
      </c>
      <c r="D346" s="17">
        <v>2</v>
      </c>
      <c r="E346" s="17">
        <v>2</v>
      </c>
      <c r="F346" s="17">
        <v>30</v>
      </c>
      <c r="G346" s="17">
        <v>7.5</v>
      </c>
      <c r="H346" s="17">
        <v>23</v>
      </c>
      <c r="I346" s="19">
        <v>5.75</v>
      </c>
      <c r="J346" s="73">
        <v>7</v>
      </c>
      <c r="L346" s="226">
        <v>1983</v>
      </c>
      <c r="M346" s="227">
        <v>5</v>
      </c>
      <c r="N346" s="227">
        <v>5</v>
      </c>
      <c r="O346" s="227">
        <v>0</v>
      </c>
      <c r="P346" s="227">
        <v>32</v>
      </c>
      <c r="Q346" s="227">
        <v>6.4</v>
      </c>
      <c r="R346" s="227">
        <v>8</v>
      </c>
      <c r="S346" s="227">
        <v>1.6</v>
      </c>
      <c r="T346" s="228">
        <v>24</v>
      </c>
    </row>
    <row r="347" spans="2:20" x14ac:dyDescent="0.25">
      <c r="B347" s="25">
        <v>2017</v>
      </c>
      <c r="C347" s="17">
        <v>8</v>
      </c>
      <c r="D347" s="17">
        <v>6</v>
      </c>
      <c r="E347" s="17">
        <v>2</v>
      </c>
      <c r="F347" s="17">
        <v>70</v>
      </c>
      <c r="G347" s="19">
        <v>8.75</v>
      </c>
      <c r="H347" s="17">
        <v>43</v>
      </c>
      <c r="I347" s="19">
        <v>5.375</v>
      </c>
      <c r="J347" s="73">
        <v>27</v>
      </c>
      <c r="L347" s="226">
        <v>1982</v>
      </c>
      <c r="M347" s="227">
        <v>6</v>
      </c>
      <c r="N347" s="227">
        <v>6</v>
      </c>
      <c r="O347" s="227">
        <v>0</v>
      </c>
      <c r="P347" s="227">
        <v>52</v>
      </c>
      <c r="Q347" s="229">
        <v>8.6666666666666661</v>
      </c>
      <c r="R347" s="229">
        <v>4</v>
      </c>
      <c r="S347" s="229">
        <v>0.66666666666666663</v>
      </c>
      <c r="T347" s="237">
        <v>48</v>
      </c>
    </row>
    <row r="348" spans="2:20" x14ac:dyDescent="0.25">
      <c r="B348" s="25">
        <v>2016</v>
      </c>
      <c r="C348" s="1">
        <v>5</v>
      </c>
      <c r="D348" s="1">
        <v>3</v>
      </c>
      <c r="E348" s="1">
        <v>2</v>
      </c>
      <c r="F348" s="1">
        <v>17</v>
      </c>
      <c r="G348" s="1">
        <v>3.4</v>
      </c>
      <c r="H348" s="1">
        <v>9</v>
      </c>
      <c r="I348" s="1">
        <v>1.8</v>
      </c>
      <c r="J348" s="73">
        <v>8</v>
      </c>
      <c r="L348" s="226">
        <v>1980</v>
      </c>
      <c r="M348" s="227">
        <v>6</v>
      </c>
      <c r="N348" s="227">
        <v>5</v>
      </c>
      <c r="O348" s="227">
        <v>1</v>
      </c>
      <c r="P348" s="227">
        <v>34</v>
      </c>
      <c r="Q348" s="229">
        <v>5.666666666666667</v>
      </c>
      <c r="R348" s="227">
        <v>12</v>
      </c>
      <c r="S348" s="229">
        <v>2</v>
      </c>
      <c r="T348" s="228">
        <v>22</v>
      </c>
    </row>
    <row r="349" spans="2:20" ht="15.75" thickBot="1" x14ac:dyDescent="0.3">
      <c r="B349" s="25">
        <v>2015</v>
      </c>
      <c r="C349" s="17">
        <v>7</v>
      </c>
      <c r="D349" s="17">
        <v>5</v>
      </c>
      <c r="E349" s="17">
        <v>2</v>
      </c>
      <c r="F349" s="17">
        <v>36</v>
      </c>
      <c r="G349" s="19">
        <v>5.1428571428571432</v>
      </c>
      <c r="H349" s="17">
        <v>20</v>
      </c>
      <c r="I349" s="19">
        <v>2.8571428571428572</v>
      </c>
      <c r="J349" s="73">
        <v>16</v>
      </c>
      <c r="L349" s="233" t="s">
        <v>446</v>
      </c>
      <c r="M349" s="234">
        <f>SUM(M323:M348)</f>
        <v>145</v>
      </c>
      <c r="N349" s="234">
        <f>SUM(N323:N348)</f>
        <v>112</v>
      </c>
      <c r="O349" s="234">
        <f>SUM(O323:O348)</f>
        <v>33</v>
      </c>
      <c r="P349" s="234">
        <f>SUM(P323:P348)</f>
        <v>881</v>
      </c>
      <c r="Q349" s="235">
        <f>P349/M349</f>
        <v>6.0758620689655176</v>
      </c>
      <c r="R349" s="234">
        <f>SUM(R323:R348)</f>
        <v>402</v>
      </c>
      <c r="S349" s="235">
        <f>R349/M349</f>
        <v>2.7724137931034485</v>
      </c>
      <c r="T349" s="236">
        <f>P349-R349</f>
        <v>479</v>
      </c>
    </row>
    <row r="350" spans="2:20" x14ac:dyDescent="0.25">
      <c r="B350" s="25">
        <v>2014</v>
      </c>
      <c r="C350" s="17">
        <v>8</v>
      </c>
      <c r="D350" s="17">
        <v>6</v>
      </c>
      <c r="E350" s="17">
        <v>2</v>
      </c>
      <c r="F350" s="17">
        <v>37</v>
      </c>
      <c r="G350" s="19">
        <v>4.625</v>
      </c>
      <c r="H350" s="17">
        <v>24</v>
      </c>
      <c r="I350" s="17">
        <v>3</v>
      </c>
      <c r="J350" s="73">
        <v>13</v>
      </c>
    </row>
    <row r="351" spans="2:20" ht="18.75" x14ac:dyDescent="0.3">
      <c r="B351" s="25">
        <v>2013</v>
      </c>
      <c r="C351" s="17">
        <v>8</v>
      </c>
      <c r="D351" s="17">
        <v>7</v>
      </c>
      <c r="E351" s="17">
        <v>1</v>
      </c>
      <c r="F351" s="17">
        <v>49</v>
      </c>
      <c r="G351" s="19">
        <v>6.125</v>
      </c>
      <c r="H351" s="17">
        <v>30</v>
      </c>
      <c r="I351" s="19">
        <v>3.75</v>
      </c>
      <c r="J351" s="73">
        <v>19</v>
      </c>
      <c r="L351" s="70"/>
      <c r="M351" s="27"/>
      <c r="N351" s="27"/>
      <c r="O351" s="27"/>
      <c r="P351" s="206" t="s">
        <v>435</v>
      </c>
      <c r="Q351" s="27"/>
      <c r="R351" s="27"/>
      <c r="S351" s="27"/>
      <c r="T351" s="71"/>
    </row>
    <row r="352" spans="2:20" x14ac:dyDescent="0.25">
      <c r="B352" s="25">
        <v>2012</v>
      </c>
      <c r="C352" s="17">
        <v>6</v>
      </c>
      <c r="D352" s="17">
        <v>4</v>
      </c>
      <c r="E352" s="17">
        <v>2</v>
      </c>
      <c r="F352" s="17">
        <v>30</v>
      </c>
      <c r="G352" s="17">
        <v>5</v>
      </c>
      <c r="H352" s="17">
        <v>26</v>
      </c>
      <c r="I352" s="19">
        <v>4.333333333333333</v>
      </c>
      <c r="J352" s="73">
        <v>4</v>
      </c>
      <c r="L352" s="193" t="s">
        <v>297</v>
      </c>
      <c r="M352" s="3" t="s">
        <v>244</v>
      </c>
      <c r="N352" s="3" t="s">
        <v>115</v>
      </c>
      <c r="O352" s="3" t="s">
        <v>112</v>
      </c>
      <c r="P352" s="3" t="s">
        <v>113</v>
      </c>
      <c r="Q352" s="3" t="s">
        <v>117</v>
      </c>
      <c r="R352" s="3" t="s">
        <v>114</v>
      </c>
      <c r="S352" s="3" t="s">
        <v>116</v>
      </c>
      <c r="T352" s="204" t="s">
        <v>118</v>
      </c>
    </row>
    <row r="353" spans="2:20" x14ac:dyDescent="0.25">
      <c r="B353" s="25">
        <v>2011</v>
      </c>
      <c r="C353" s="17">
        <v>7</v>
      </c>
      <c r="D353" s="17">
        <v>5</v>
      </c>
      <c r="E353" s="17">
        <v>2</v>
      </c>
      <c r="F353" s="17">
        <v>55</v>
      </c>
      <c r="G353" s="19">
        <v>7.8571428571428568</v>
      </c>
      <c r="H353" s="17">
        <v>25</v>
      </c>
      <c r="I353" s="19">
        <v>3.5714285714285716</v>
      </c>
      <c r="J353" s="73">
        <v>30</v>
      </c>
      <c r="L353" s="25">
        <v>2005</v>
      </c>
      <c r="M353" s="1">
        <v>4</v>
      </c>
      <c r="N353" s="1">
        <v>2</v>
      </c>
      <c r="O353" s="1">
        <v>2</v>
      </c>
      <c r="P353" s="1">
        <v>9</v>
      </c>
      <c r="Q353" s="22">
        <v>2.25</v>
      </c>
      <c r="R353" s="1">
        <v>10</v>
      </c>
      <c r="S353" s="1">
        <v>2.5</v>
      </c>
      <c r="T353" s="73">
        <v>-1</v>
      </c>
    </row>
    <row r="354" spans="2:20" x14ac:dyDescent="0.25">
      <c r="B354" s="25">
        <v>2010</v>
      </c>
      <c r="C354" s="17">
        <v>5</v>
      </c>
      <c r="D354" s="17">
        <v>3</v>
      </c>
      <c r="E354" s="17">
        <v>2</v>
      </c>
      <c r="F354" s="17">
        <v>19</v>
      </c>
      <c r="G354" s="17">
        <v>3.8</v>
      </c>
      <c r="H354" s="17">
        <v>20</v>
      </c>
      <c r="I354" s="17">
        <v>4</v>
      </c>
      <c r="J354" s="73">
        <v>-1</v>
      </c>
      <c r="L354" s="25">
        <v>2004</v>
      </c>
      <c r="M354" s="1">
        <v>2</v>
      </c>
      <c r="N354" s="1">
        <v>0</v>
      </c>
      <c r="O354" s="1">
        <v>2</v>
      </c>
      <c r="P354" s="1">
        <v>8</v>
      </c>
      <c r="Q354" s="1">
        <v>4</v>
      </c>
      <c r="R354" s="1">
        <v>19</v>
      </c>
      <c r="S354" s="1">
        <v>9.5</v>
      </c>
      <c r="T354" s="73">
        <v>-11</v>
      </c>
    </row>
    <row r="355" spans="2:20" x14ac:dyDescent="0.25">
      <c r="B355" s="25">
        <v>1989</v>
      </c>
      <c r="C355" s="17">
        <v>2</v>
      </c>
      <c r="D355" s="17">
        <v>0</v>
      </c>
      <c r="E355" s="17">
        <v>2</v>
      </c>
      <c r="F355" s="17">
        <v>8</v>
      </c>
      <c r="G355" s="17">
        <v>4</v>
      </c>
      <c r="H355" s="17">
        <v>22</v>
      </c>
      <c r="I355" s="17">
        <v>11</v>
      </c>
      <c r="J355" s="73">
        <v>-14</v>
      </c>
      <c r="L355" s="25">
        <v>1983</v>
      </c>
      <c r="M355" s="1">
        <v>3</v>
      </c>
      <c r="N355" s="1">
        <v>1</v>
      </c>
      <c r="O355" s="1">
        <v>2</v>
      </c>
      <c r="P355" s="1">
        <v>13</v>
      </c>
      <c r="Q355" s="22">
        <v>4.333333333333333</v>
      </c>
      <c r="R355" s="1">
        <v>16</v>
      </c>
      <c r="S355" s="22">
        <v>5.333333333333333</v>
      </c>
      <c r="T355" s="73">
        <v>-3</v>
      </c>
    </row>
    <row r="356" spans="2:20" x14ac:dyDescent="0.25">
      <c r="B356" s="205" t="s">
        <v>446</v>
      </c>
      <c r="C356" s="82">
        <f>SUM(C345:C355)</f>
        <v>65</v>
      </c>
      <c r="D356" s="82">
        <f>SUM(D345:D355)</f>
        <v>44</v>
      </c>
      <c r="E356" s="82">
        <f>SUM(E345:E355)</f>
        <v>21</v>
      </c>
      <c r="F356" s="82">
        <f>SUM(F345:F355)</f>
        <v>377</v>
      </c>
      <c r="G356" s="82">
        <f>F356/C356</f>
        <v>5.8</v>
      </c>
      <c r="H356" s="82">
        <f>SUM(H345:H354)</f>
        <v>240</v>
      </c>
      <c r="I356" s="83">
        <f>H356/C356</f>
        <v>3.6923076923076925</v>
      </c>
      <c r="J356" s="78">
        <f>F356-H356</f>
        <v>137</v>
      </c>
      <c r="L356" s="205" t="s">
        <v>446</v>
      </c>
      <c r="M356" s="82">
        <f t="shared" ref="M356:R356" si="0">SUM(M353:M355)</f>
        <v>9</v>
      </c>
      <c r="N356" s="82">
        <f t="shared" si="0"/>
        <v>3</v>
      </c>
      <c r="O356" s="82">
        <f t="shared" si="0"/>
        <v>6</v>
      </c>
      <c r="P356" s="82">
        <f t="shared" si="0"/>
        <v>30</v>
      </c>
      <c r="Q356" s="83">
        <f t="shared" si="0"/>
        <v>10.583333333333332</v>
      </c>
      <c r="R356" s="82">
        <f t="shared" si="0"/>
        <v>45</v>
      </c>
      <c r="S356" s="83">
        <f>R356/M356</f>
        <v>5</v>
      </c>
      <c r="T356" s="78">
        <f>P356-R356</f>
        <v>-15</v>
      </c>
    </row>
  </sheetData>
  <sortState xmlns:xlrd2="http://schemas.microsoft.com/office/spreadsheetml/2017/richdata2" ref="L156:T158">
    <sortCondition descending="1" ref="L157:L158"/>
  </sortState>
  <pageMargins left="0.7" right="0.7" top="0.75" bottom="0.75" header="0.3" footer="0.3"/>
  <ignoredErrors>
    <ignoredError sqref="Q48 G341 Q349 Q319 G306 Q290 Q284 Q272 G291 Q265 G260 Q247 G250 G240 Q219 G226 Q211 G203 G183 Q177 G190 Q159 Q152 Q146 G152 G126 Q120 Q97 Q87 G100 G88 G82 Q78 Q68 G60 G34 Q41:S41 Q31 Q25 G20 I60 Q278" formula="1"/>
    <ignoredError sqref="H356"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18669-D5AD-46D1-8D9D-AD35B805840B}">
  <sheetPr>
    <pageSetUpPr fitToPage="1"/>
  </sheetPr>
  <dimension ref="A2:AJ41"/>
  <sheetViews>
    <sheetView showGridLines="0" topLeftCell="A3" zoomScaleNormal="100" workbookViewId="0">
      <selection activeCell="H32" sqref="H32"/>
    </sheetView>
  </sheetViews>
  <sheetFormatPr defaultRowHeight="15" x14ac:dyDescent="0.25"/>
  <cols>
    <col min="1" max="1" width="16.5703125" customWidth="1"/>
    <col min="3" max="3" width="23.7109375" customWidth="1"/>
    <col min="4" max="4" width="5.5703125" customWidth="1"/>
    <col min="5" max="5" width="25" customWidth="1"/>
    <col min="6" max="6" width="6.140625" customWidth="1"/>
    <col min="7" max="7" width="3.28515625" customWidth="1"/>
    <col min="8" max="8" width="20.42578125" style="54" customWidth="1"/>
    <col min="9" max="9" width="2.85546875" style="1" customWidth="1"/>
    <col min="10" max="20" width="3" style="1" customWidth="1"/>
    <col min="21" max="21" width="2" style="1" customWidth="1"/>
    <col min="22" max="22" width="7.140625" style="1" bestFit="1" customWidth="1"/>
    <col min="23" max="23" width="5.28515625" style="1" bestFit="1" customWidth="1"/>
    <col min="24" max="24" width="4.7109375" style="1" bestFit="1" customWidth="1"/>
    <col min="25" max="25" width="4.28515625" style="1" customWidth="1"/>
    <col min="26" max="26" width="6.85546875" style="1" bestFit="1" customWidth="1"/>
    <col min="27" max="27" width="4.28515625" customWidth="1"/>
    <col min="28" max="28" width="7.140625" style="1" bestFit="1" customWidth="1"/>
    <col min="29" max="29" width="8.140625" style="1" bestFit="1" customWidth="1"/>
    <col min="30" max="30" width="4.7109375" style="1" bestFit="1" customWidth="1"/>
    <col min="31" max="31" width="4" style="1" customWidth="1"/>
    <col min="32" max="32" width="6.85546875" style="1" bestFit="1" customWidth="1"/>
    <col min="33" max="33" width="4.140625" style="1" customWidth="1"/>
    <col min="34" max="34" width="7.140625" style="1" bestFit="1" customWidth="1"/>
    <col min="35" max="35" width="8.140625" style="1" bestFit="1" customWidth="1"/>
  </cols>
  <sheetData>
    <row r="2" spans="1:36" ht="18.75" x14ac:dyDescent="0.3">
      <c r="B2" s="1"/>
      <c r="C2" s="1"/>
      <c r="D2" s="10" t="s">
        <v>511</v>
      </c>
      <c r="F2" s="1"/>
      <c r="G2" s="1"/>
    </row>
    <row r="3" spans="1:36" ht="18.75" x14ac:dyDescent="0.3">
      <c r="B3" s="1"/>
      <c r="C3" s="1"/>
      <c r="D3" s="10"/>
      <c r="F3" s="1"/>
      <c r="G3" s="1"/>
    </row>
    <row r="4" spans="1:36" x14ac:dyDescent="0.25">
      <c r="B4" s="1"/>
      <c r="C4" s="1"/>
      <c r="D4" s="1"/>
      <c r="E4" s="1"/>
      <c r="F4" s="1"/>
      <c r="G4" s="1"/>
    </row>
    <row r="5" spans="1:36" x14ac:dyDescent="0.25">
      <c r="A5" s="3" t="s">
        <v>28</v>
      </c>
      <c r="B5" s="15" t="s">
        <v>3</v>
      </c>
      <c r="C5" s="15" t="s">
        <v>99</v>
      </c>
      <c r="D5" s="15"/>
      <c r="E5" s="15" t="s">
        <v>98</v>
      </c>
      <c r="F5" s="15"/>
      <c r="G5" s="29"/>
      <c r="I5" s="17"/>
      <c r="J5" s="17"/>
      <c r="K5" s="17"/>
      <c r="L5" s="17"/>
      <c r="M5" s="17"/>
      <c r="N5" s="17"/>
      <c r="O5" s="17"/>
      <c r="P5" s="17"/>
      <c r="Q5" s="17"/>
      <c r="R5" s="17"/>
      <c r="S5" s="17"/>
      <c r="T5" s="17"/>
      <c r="U5" s="17"/>
      <c r="V5" s="3" t="s">
        <v>244</v>
      </c>
      <c r="W5" s="18" t="s">
        <v>115</v>
      </c>
      <c r="X5" s="18" t="s">
        <v>112</v>
      </c>
      <c r="Y5" s="18" t="s">
        <v>113</v>
      </c>
      <c r="Z5" s="20" t="s">
        <v>117</v>
      </c>
      <c r="AA5" s="18" t="s">
        <v>114</v>
      </c>
      <c r="AB5" s="20" t="s">
        <v>116</v>
      </c>
      <c r="AC5" s="18" t="s">
        <v>118</v>
      </c>
      <c r="AD5" s="17"/>
      <c r="AE5" s="17"/>
      <c r="AF5" s="19"/>
      <c r="AG5" s="17"/>
      <c r="AH5" s="19"/>
      <c r="AI5" s="17"/>
      <c r="AJ5" s="43"/>
    </row>
    <row r="6" spans="1:36" x14ac:dyDescent="0.25">
      <c r="A6" s="1" t="s">
        <v>372</v>
      </c>
      <c r="B6" s="14">
        <v>1</v>
      </c>
      <c r="C6" s="123" t="s">
        <v>76</v>
      </c>
      <c r="D6" s="123">
        <v>3</v>
      </c>
      <c r="E6" s="23" t="s">
        <v>58</v>
      </c>
      <c r="F6" s="23">
        <v>2</v>
      </c>
      <c r="G6" s="17"/>
      <c r="H6" s="66" t="s">
        <v>350</v>
      </c>
      <c r="I6" s="30">
        <v>11</v>
      </c>
      <c r="J6" s="30">
        <v>0</v>
      </c>
      <c r="K6" s="38">
        <v>2</v>
      </c>
      <c r="L6" s="30">
        <v>1</v>
      </c>
      <c r="M6" s="38">
        <v>6</v>
      </c>
      <c r="N6" s="30">
        <v>1</v>
      </c>
      <c r="Q6" s="30">
        <v>5</v>
      </c>
      <c r="R6" s="30">
        <v>2</v>
      </c>
      <c r="S6" s="52">
        <v>8</v>
      </c>
      <c r="T6" s="42">
        <v>4</v>
      </c>
      <c r="V6" s="1">
        <v>5</v>
      </c>
      <c r="W6" s="1">
        <v>5</v>
      </c>
      <c r="X6" s="1">
        <v>0</v>
      </c>
      <c r="Y6" s="1">
        <f>I6+K6+M6+Q6+S6</f>
        <v>32</v>
      </c>
      <c r="Z6" s="1">
        <f>Y6/V6</f>
        <v>6.4</v>
      </c>
      <c r="AA6" s="1">
        <f>J6+L6+N6+R6+T6</f>
        <v>8</v>
      </c>
      <c r="AB6" s="1">
        <f>AA6/V6</f>
        <v>1.6</v>
      </c>
      <c r="AC6" s="1">
        <f>Y6-AA6</f>
        <v>24</v>
      </c>
      <c r="AD6" s="17"/>
      <c r="AE6" s="17"/>
      <c r="AF6" s="19"/>
      <c r="AG6" s="17"/>
      <c r="AH6" s="19"/>
      <c r="AI6" s="17"/>
      <c r="AJ6" s="43"/>
    </row>
    <row r="7" spans="1:36" x14ac:dyDescent="0.25">
      <c r="A7" s="1"/>
      <c r="B7" s="14">
        <v>2</v>
      </c>
      <c r="C7" s="123" t="s">
        <v>407</v>
      </c>
      <c r="D7" s="123">
        <v>5</v>
      </c>
      <c r="E7" s="23" t="s">
        <v>427</v>
      </c>
      <c r="F7" s="23">
        <v>4</v>
      </c>
      <c r="G7" s="17"/>
      <c r="H7" s="66" t="s">
        <v>76</v>
      </c>
      <c r="I7" s="30">
        <v>3</v>
      </c>
      <c r="J7" s="30">
        <v>2</v>
      </c>
      <c r="K7" s="38">
        <v>7</v>
      </c>
      <c r="L7" s="30">
        <v>5</v>
      </c>
      <c r="M7" s="40">
        <v>1</v>
      </c>
      <c r="N7" s="35">
        <v>6</v>
      </c>
      <c r="Q7" s="30">
        <v>5</v>
      </c>
      <c r="R7" s="30">
        <v>4</v>
      </c>
      <c r="S7" s="48">
        <v>4</v>
      </c>
      <c r="T7" s="37">
        <v>8</v>
      </c>
      <c r="V7" s="1">
        <v>5</v>
      </c>
      <c r="W7" s="17">
        <v>3</v>
      </c>
      <c r="X7" s="17">
        <v>2</v>
      </c>
      <c r="Y7" s="17">
        <f>I7+K7+M7+Q7+S7</f>
        <v>20</v>
      </c>
      <c r="Z7" s="1">
        <f t="shared" ref="Z7:Z15" si="0">Y7/V7</f>
        <v>4</v>
      </c>
      <c r="AA7" s="17">
        <f>J7+L7+N7+R7+T7</f>
        <v>25</v>
      </c>
      <c r="AB7" s="1">
        <f t="shared" ref="AB7:AB15" si="1">AA7/V7</f>
        <v>5</v>
      </c>
      <c r="AC7" s="1">
        <f t="shared" ref="AC7:AC15" si="2">Y7-AA7</f>
        <v>-5</v>
      </c>
      <c r="AD7" s="17"/>
      <c r="AE7" s="17"/>
      <c r="AF7" s="19"/>
      <c r="AG7" s="17"/>
      <c r="AH7" s="19"/>
      <c r="AI7" s="17"/>
      <c r="AJ7" s="43"/>
    </row>
    <row r="8" spans="1:36" x14ac:dyDescent="0.25">
      <c r="B8" s="14">
        <v>3</v>
      </c>
      <c r="C8" s="123" t="s">
        <v>350</v>
      </c>
      <c r="D8" s="123">
        <v>11</v>
      </c>
      <c r="E8" s="23" t="s">
        <v>106</v>
      </c>
      <c r="F8" s="23">
        <v>0</v>
      </c>
      <c r="G8" s="17"/>
      <c r="H8" s="66" t="s">
        <v>429</v>
      </c>
      <c r="I8" s="30">
        <v>7</v>
      </c>
      <c r="J8" s="30">
        <v>2</v>
      </c>
      <c r="K8" s="40">
        <v>5</v>
      </c>
      <c r="L8" s="35">
        <v>7</v>
      </c>
      <c r="M8" s="52">
        <v>1</v>
      </c>
      <c r="N8" s="42">
        <v>0</v>
      </c>
      <c r="O8" s="38">
        <v>10</v>
      </c>
      <c r="P8" s="30">
        <v>3</v>
      </c>
      <c r="Q8" s="40">
        <v>2</v>
      </c>
      <c r="R8" s="35">
        <v>5</v>
      </c>
      <c r="S8" s="3"/>
      <c r="T8" s="3"/>
      <c r="V8" s="1">
        <v>5</v>
      </c>
      <c r="W8" s="17">
        <v>3</v>
      </c>
      <c r="X8" s="17">
        <v>2</v>
      </c>
      <c r="Y8" s="17">
        <f>I8+K8+M8+O8+Q8</f>
        <v>25</v>
      </c>
      <c r="Z8" s="1">
        <f t="shared" si="0"/>
        <v>5</v>
      </c>
      <c r="AA8" s="17">
        <f>J8+L8+N8+P8+R8</f>
        <v>17</v>
      </c>
      <c r="AB8" s="1">
        <f t="shared" si="1"/>
        <v>3.4</v>
      </c>
      <c r="AC8" s="1">
        <f t="shared" si="2"/>
        <v>8</v>
      </c>
      <c r="AD8" s="17"/>
      <c r="AE8" s="17"/>
      <c r="AF8" s="17"/>
      <c r="AG8" s="17"/>
      <c r="AH8" s="17"/>
      <c r="AI8" s="17"/>
      <c r="AJ8" s="43"/>
    </row>
    <row r="9" spans="1:36" x14ac:dyDescent="0.25">
      <c r="B9" s="14">
        <v>4</v>
      </c>
      <c r="C9" s="123" t="s">
        <v>429</v>
      </c>
      <c r="D9" s="123">
        <v>7</v>
      </c>
      <c r="E9" s="23" t="s">
        <v>12</v>
      </c>
      <c r="F9" s="23">
        <v>2</v>
      </c>
      <c r="G9" s="17"/>
      <c r="H9" s="66" t="s">
        <v>407</v>
      </c>
      <c r="I9" s="30">
        <v>5</v>
      </c>
      <c r="J9" s="30">
        <v>4</v>
      </c>
      <c r="M9" s="35">
        <v>1</v>
      </c>
      <c r="N9" s="35">
        <v>9</v>
      </c>
      <c r="O9" s="52">
        <v>3</v>
      </c>
      <c r="P9" s="42">
        <v>1</v>
      </c>
      <c r="Q9" s="40">
        <v>4</v>
      </c>
      <c r="R9" s="35">
        <v>5</v>
      </c>
      <c r="S9" s="3"/>
      <c r="T9" s="3"/>
      <c r="V9" s="1">
        <v>4</v>
      </c>
      <c r="W9" s="17">
        <v>2</v>
      </c>
      <c r="X9" s="17">
        <v>2</v>
      </c>
      <c r="Y9" s="17">
        <f>I9+M9+O9+Q9</f>
        <v>13</v>
      </c>
      <c r="Z9" s="22">
        <f t="shared" si="0"/>
        <v>3.25</v>
      </c>
      <c r="AA9" s="17">
        <f>J9+N9+P9+R9</f>
        <v>19</v>
      </c>
      <c r="AB9" s="22">
        <f t="shared" si="1"/>
        <v>4.75</v>
      </c>
      <c r="AC9" s="1">
        <f t="shared" si="2"/>
        <v>-6</v>
      </c>
      <c r="AD9" s="17"/>
      <c r="AE9" s="17"/>
      <c r="AF9" s="17"/>
      <c r="AG9" s="17"/>
      <c r="AH9" s="19"/>
      <c r="AI9" s="17"/>
      <c r="AJ9" s="43"/>
    </row>
    <row r="10" spans="1:36" x14ac:dyDescent="0.25">
      <c r="B10" s="14">
        <v>5</v>
      </c>
      <c r="C10" s="23" t="s">
        <v>1</v>
      </c>
      <c r="D10" s="23">
        <v>4</v>
      </c>
      <c r="E10" s="123" t="s">
        <v>103</v>
      </c>
      <c r="F10" s="123">
        <v>5</v>
      </c>
      <c r="G10" s="17"/>
      <c r="H10" s="66" t="s">
        <v>12</v>
      </c>
      <c r="I10" s="35">
        <v>2</v>
      </c>
      <c r="J10" s="35">
        <v>7</v>
      </c>
      <c r="K10" s="52">
        <v>3</v>
      </c>
      <c r="L10" s="42">
        <v>0</v>
      </c>
      <c r="M10" s="52">
        <v>11</v>
      </c>
      <c r="N10" s="42">
        <v>5</v>
      </c>
      <c r="O10" s="40">
        <v>3</v>
      </c>
      <c r="P10" s="35">
        <v>10</v>
      </c>
      <c r="V10" s="1">
        <v>4</v>
      </c>
      <c r="W10" s="1">
        <v>2</v>
      </c>
      <c r="X10" s="1">
        <v>2</v>
      </c>
      <c r="Y10" s="17">
        <f>I10+K10+M10+O10</f>
        <v>19</v>
      </c>
      <c r="Z10" s="22">
        <f t="shared" si="0"/>
        <v>4.75</v>
      </c>
      <c r="AA10" s="17">
        <f>J10+L10+N10+P10</f>
        <v>22</v>
      </c>
      <c r="AB10" s="1">
        <f t="shared" si="1"/>
        <v>5.5</v>
      </c>
      <c r="AC10" s="1">
        <f t="shared" si="2"/>
        <v>-3</v>
      </c>
      <c r="AD10" s="17"/>
      <c r="AE10" s="17"/>
      <c r="AF10" s="17"/>
      <c r="AG10" s="17"/>
      <c r="AH10" s="19"/>
      <c r="AI10" s="17"/>
      <c r="AJ10" s="43"/>
    </row>
    <row r="11" spans="1:36" x14ac:dyDescent="0.25">
      <c r="B11" s="1"/>
      <c r="C11" s="17"/>
      <c r="D11" s="17"/>
      <c r="E11" s="17"/>
      <c r="F11" s="17"/>
      <c r="G11" s="17"/>
      <c r="H11" s="66" t="s">
        <v>103</v>
      </c>
      <c r="I11" s="30">
        <v>5</v>
      </c>
      <c r="J11" s="30">
        <v>4</v>
      </c>
      <c r="K11" s="40">
        <v>1</v>
      </c>
      <c r="L11" s="35">
        <v>2</v>
      </c>
      <c r="M11" s="38">
        <v>9</v>
      </c>
      <c r="N11" s="30">
        <v>1</v>
      </c>
      <c r="O11" s="40">
        <v>1</v>
      </c>
      <c r="P11" s="35">
        <v>3</v>
      </c>
      <c r="V11" s="1">
        <v>4</v>
      </c>
      <c r="W11" s="1">
        <v>2</v>
      </c>
      <c r="X11" s="1">
        <v>2</v>
      </c>
      <c r="Y11" s="17">
        <f>I11+K11+M11+O11</f>
        <v>16</v>
      </c>
      <c r="Z11" s="1">
        <f t="shared" si="0"/>
        <v>4</v>
      </c>
      <c r="AA11" s="17">
        <f>J11+L11+N11+P11</f>
        <v>10</v>
      </c>
      <c r="AB11" s="1">
        <f t="shared" si="1"/>
        <v>2.5</v>
      </c>
      <c r="AC11" s="1">
        <f t="shared" si="2"/>
        <v>6</v>
      </c>
      <c r="AD11" s="17"/>
      <c r="AE11" s="17"/>
      <c r="AF11" s="17"/>
      <c r="AG11" s="17"/>
      <c r="AH11" s="19"/>
      <c r="AI11" s="17"/>
      <c r="AJ11" s="43"/>
    </row>
    <row r="12" spans="1:36" x14ac:dyDescent="0.25">
      <c r="B12" s="1"/>
      <c r="C12" s="135"/>
      <c r="D12" s="17"/>
      <c r="E12" s="17"/>
      <c r="F12" s="17"/>
      <c r="G12" s="17"/>
      <c r="H12" s="66" t="s">
        <v>435</v>
      </c>
      <c r="I12" s="35">
        <v>4</v>
      </c>
      <c r="J12" s="35">
        <v>5</v>
      </c>
      <c r="K12" s="52">
        <v>4</v>
      </c>
      <c r="L12" s="42">
        <v>0</v>
      </c>
      <c r="M12" s="48">
        <v>5</v>
      </c>
      <c r="N12" s="37">
        <v>11</v>
      </c>
      <c r="V12" s="1">
        <v>3</v>
      </c>
      <c r="W12" s="17">
        <v>1</v>
      </c>
      <c r="X12" s="17">
        <v>2</v>
      </c>
      <c r="Y12" s="17">
        <f>I12+K12+M12</f>
        <v>13</v>
      </c>
      <c r="Z12" s="22">
        <f t="shared" si="0"/>
        <v>4.333333333333333</v>
      </c>
      <c r="AA12" s="17">
        <f>J12+L12+N12</f>
        <v>16</v>
      </c>
      <c r="AB12" s="22">
        <f t="shared" si="1"/>
        <v>5.333333333333333</v>
      </c>
      <c r="AC12" s="1">
        <f t="shared" si="2"/>
        <v>-3</v>
      </c>
      <c r="AD12" s="17"/>
      <c r="AE12" s="17"/>
      <c r="AF12" s="17"/>
      <c r="AG12" s="17"/>
      <c r="AH12" s="17"/>
      <c r="AI12" s="17"/>
      <c r="AJ12" s="43"/>
    </row>
    <row r="13" spans="1:36" x14ac:dyDescent="0.25">
      <c r="A13" s="3" t="s">
        <v>30</v>
      </c>
      <c r="B13" s="15" t="s">
        <v>44</v>
      </c>
      <c r="C13" s="15" t="s">
        <v>99</v>
      </c>
      <c r="D13" s="15"/>
      <c r="E13" s="15" t="s">
        <v>98</v>
      </c>
      <c r="F13" s="15"/>
      <c r="G13" s="1"/>
      <c r="H13" s="66" t="s">
        <v>427</v>
      </c>
      <c r="I13" s="35">
        <v>4</v>
      </c>
      <c r="J13" s="35">
        <v>5</v>
      </c>
      <c r="K13" s="40">
        <v>0</v>
      </c>
      <c r="L13" s="35">
        <v>4</v>
      </c>
      <c r="V13" s="1">
        <v>2</v>
      </c>
      <c r="W13" s="17">
        <v>0</v>
      </c>
      <c r="X13" s="17">
        <v>2</v>
      </c>
      <c r="Y13" s="17">
        <f>I13+K13</f>
        <v>4</v>
      </c>
      <c r="Z13" s="1">
        <f t="shared" si="0"/>
        <v>2</v>
      </c>
      <c r="AA13" s="17">
        <f>J13+L13</f>
        <v>9</v>
      </c>
      <c r="AB13" s="1">
        <f t="shared" si="1"/>
        <v>4.5</v>
      </c>
      <c r="AC13" s="1">
        <f t="shared" si="2"/>
        <v>-5</v>
      </c>
      <c r="AD13" s="17"/>
      <c r="AE13" s="17"/>
      <c r="AF13" s="17"/>
      <c r="AG13" s="17"/>
      <c r="AH13" s="19"/>
      <c r="AI13" s="17"/>
      <c r="AJ13" s="43"/>
    </row>
    <row r="14" spans="1:36" x14ac:dyDescent="0.25">
      <c r="A14" s="1" t="s">
        <v>428</v>
      </c>
      <c r="B14" s="23">
        <v>6</v>
      </c>
      <c r="C14" s="123" t="s">
        <v>350</v>
      </c>
      <c r="D14" s="123">
        <v>2</v>
      </c>
      <c r="E14" s="23" t="s">
        <v>103</v>
      </c>
      <c r="F14" s="23">
        <v>1</v>
      </c>
      <c r="G14" s="17"/>
      <c r="H14" s="66" t="s">
        <v>58</v>
      </c>
      <c r="I14" s="35">
        <v>2</v>
      </c>
      <c r="J14" s="35">
        <v>3</v>
      </c>
      <c r="M14" s="37">
        <v>0</v>
      </c>
      <c r="N14" s="37">
        <v>1</v>
      </c>
      <c r="V14" s="1">
        <v>2</v>
      </c>
      <c r="W14" s="17">
        <v>0</v>
      </c>
      <c r="X14" s="17">
        <v>2</v>
      </c>
      <c r="Y14" s="17">
        <f>I14+M14</f>
        <v>2</v>
      </c>
      <c r="Z14" s="1">
        <f t="shared" si="0"/>
        <v>1</v>
      </c>
      <c r="AA14" s="17">
        <f>J14+N14</f>
        <v>4</v>
      </c>
      <c r="AB14" s="1">
        <f t="shared" si="1"/>
        <v>2</v>
      </c>
      <c r="AC14" s="1">
        <f t="shared" si="2"/>
        <v>-2</v>
      </c>
      <c r="AD14" s="17"/>
      <c r="AE14" s="17"/>
      <c r="AF14" s="17"/>
      <c r="AG14" s="17"/>
      <c r="AH14" s="19"/>
      <c r="AI14" s="17"/>
      <c r="AJ14" s="43"/>
    </row>
    <row r="15" spans="1:36" x14ac:dyDescent="0.25">
      <c r="B15" s="23">
        <v>7</v>
      </c>
      <c r="C15" s="123" t="s">
        <v>76</v>
      </c>
      <c r="D15" s="123">
        <v>7</v>
      </c>
      <c r="E15" s="14" t="s">
        <v>429</v>
      </c>
      <c r="F15" s="23">
        <v>5</v>
      </c>
      <c r="G15" s="17"/>
      <c r="H15" s="66" t="s">
        <v>106</v>
      </c>
      <c r="I15" s="35">
        <v>0</v>
      </c>
      <c r="J15" s="35">
        <v>11</v>
      </c>
      <c r="K15" s="40">
        <v>0</v>
      </c>
      <c r="L15" s="35">
        <v>3</v>
      </c>
      <c r="V15" s="1">
        <v>2</v>
      </c>
      <c r="W15" s="17">
        <v>0</v>
      </c>
      <c r="X15" s="17">
        <v>2</v>
      </c>
      <c r="Y15" s="17">
        <f>I15+K15</f>
        <v>0</v>
      </c>
      <c r="Z15" s="1">
        <f t="shared" si="0"/>
        <v>0</v>
      </c>
      <c r="AA15" s="17">
        <f>J15+L15</f>
        <v>14</v>
      </c>
      <c r="AB15" s="1">
        <f t="shared" si="1"/>
        <v>7</v>
      </c>
      <c r="AC15" s="1">
        <f t="shared" si="2"/>
        <v>-14</v>
      </c>
      <c r="AD15" s="17"/>
      <c r="AE15" s="17"/>
      <c r="AF15" s="17"/>
      <c r="AG15" s="17"/>
      <c r="AH15" s="17"/>
      <c r="AI15" s="17"/>
      <c r="AJ15" s="43"/>
    </row>
    <row r="16" spans="1:36" x14ac:dyDescent="0.25">
      <c r="C16" s="43"/>
      <c r="D16" s="17"/>
      <c r="E16" s="17"/>
      <c r="F16" s="17"/>
      <c r="G16" s="17"/>
      <c r="S16" s="17"/>
      <c r="T16" s="17"/>
      <c r="V16" s="17"/>
      <c r="W16" s="17"/>
      <c r="X16" s="17"/>
      <c r="Y16" s="17"/>
      <c r="Z16" s="19"/>
      <c r="AA16" s="17"/>
      <c r="AB16" s="19"/>
      <c r="AC16" s="17"/>
      <c r="AD16" s="17"/>
      <c r="AE16" s="17"/>
      <c r="AF16" s="17"/>
      <c r="AG16" s="17"/>
      <c r="AH16" s="17"/>
      <c r="AI16" s="17"/>
      <c r="AJ16" s="43"/>
    </row>
    <row r="17" spans="1:36" x14ac:dyDescent="0.25">
      <c r="G17" s="17"/>
      <c r="S17" s="17"/>
      <c r="T17" s="17"/>
      <c r="U17" s="17"/>
      <c r="V17" s="17"/>
      <c r="W17" s="17"/>
      <c r="X17" s="17"/>
      <c r="Y17" s="17"/>
      <c r="Z17" s="17"/>
      <c r="AA17" s="43"/>
      <c r="AB17" s="17"/>
      <c r="AC17" s="17"/>
      <c r="AD17" s="17"/>
      <c r="AE17" s="17"/>
      <c r="AF17" s="17"/>
      <c r="AG17" s="17"/>
      <c r="AH17" s="17"/>
      <c r="AI17" s="17"/>
      <c r="AJ17" s="43"/>
    </row>
    <row r="18" spans="1:36" x14ac:dyDescent="0.25">
      <c r="A18" s="3" t="s">
        <v>32</v>
      </c>
      <c r="B18" s="15" t="s">
        <v>44</v>
      </c>
      <c r="C18" s="15" t="s">
        <v>99</v>
      </c>
      <c r="D18" s="15"/>
      <c r="E18" s="15" t="s">
        <v>98</v>
      </c>
      <c r="F18" s="15"/>
      <c r="Q18" s="3"/>
      <c r="S18" s="3"/>
      <c r="T18" s="3"/>
      <c r="U18" s="17"/>
      <c r="V18" s="17"/>
      <c r="W18" s="17"/>
      <c r="X18" s="17"/>
      <c r="Y18" s="17"/>
      <c r="Z18" s="17"/>
      <c r="AA18" s="43"/>
      <c r="AB18" s="17"/>
      <c r="AC18" s="17"/>
      <c r="AD18" s="17"/>
      <c r="AE18" s="17"/>
      <c r="AF18" s="17"/>
      <c r="AG18" s="17"/>
      <c r="AH18" s="17"/>
      <c r="AI18" s="17"/>
      <c r="AJ18" s="43"/>
    </row>
    <row r="19" spans="1:36" x14ac:dyDescent="0.25">
      <c r="A19" s="1" t="s">
        <v>428</v>
      </c>
      <c r="B19" s="14">
        <v>8</v>
      </c>
      <c r="C19" s="124" t="s">
        <v>350</v>
      </c>
      <c r="D19" s="124">
        <v>6</v>
      </c>
      <c r="E19" s="14" t="s">
        <v>76</v>
      </c>
      <c r="F19" s="14">
        <v>1</v>
      </c>
      <c r="G19" s="29"/>
      <c r="U19" s="3"/>
      <c r="V19" s="3"/>
      <c r="W19" s="3"/>
      <c r="X19" s="3"/>
      <c r="Y19" s="3"/>
      <c r="Z19" s="3"/>
      <c r="AA19" s="53"/>
    </row>
    <row r="20" spans="1:36" x14ac:dyDescent="0.25">
      <c r="B20" s="14">
        <v>9</v>
      </c>
      <c r="C20" s="124" t="s">
        <v>103</v>
      </c>
      <c r="D20" s="124">
        <v>9</v>
      </c>
      <c r="E20" s="14" t="s">
        <v>407</v>
      </c>
      <c r="F20" s="14">
        <v>1</v>
      </c>
      <c r="G20" s="17"/>
      <c r="AA20" s="53"/>
      <c r="AE20"/>
      <c r="AF20"/>
      <c r="AG20"/>
      <c r="AH20"/>
      <c r="AI20"/>
    </row>
    <row r="21" spans="1:36" x14ac:dyDescent="0.25">
      <c r="B21" s="14">
        <v>10</v>
      </c>
      <c r="C21" s="124" t="s">
        <v>12</v>
      </c>
      <c r="D21" s="124">
        <v>11</v>
      </c>
      <c r="E21" s="14" t="s">
        <v>1</v>
      </c>
      <c r="F21" s="14">
        <v>5</v>
      </c>
      <c r="G21" s="17"/>
      <c r="W21" s="3"/>
      <c r="X21" s="3"/>
      <c r="Y21" s="3"/>
      <c r="Z21" s="3"/>
      <c r="AA21" s="53"/>
    </row>
    <row r="22" spans="1:36" x14ac:dyDescent="0.25">
      <c r="G22" s="17"/>
      <c r="U22" s="3"/>
      <c r="V22" s="3"/>
      <c r="W22" s="3"/>
      <c r="X22" s="3"/>
      <c r="Y22" s="3"/>
      <c r="Z22" s="3"/>
      <c r="AA22" s="53"/>
    </row>
    <row r="23" spans="1:36" x14ac:dyDescent="0.25">
      <c r="U23" s="3"/>
      <c r="V23" s="3"/>
      <c r="W23" s="3"/>
      <c r="X23" s="3"/>
      <c r="Y23" s="3"/>
      <c r="Z23" s="3"/>
      <c r="AA23" s="53"/>
    </row>
    <row r="24" spans="1:36" x14ac:dyDescent="0.25">
      <c r="A24" s="3" t="s">
        <v>34</v>
      </c>
      <c r="B24" s="15" t="s">
        <v>44</v>
      </c>
      <c r="C24" s="15" t="s">
        <v>99</v>
      </c>
      <c r="D24" s="15"/>
      <c r="E24" s="15" t="s">
        <v>98</v>
      </c>
      <c r="F24" s="15"/>
      <c r="U24" s="3"/>
      <c r="V24" s="3"/>
      <c r="W24" s="3"/>
      <c r="X24" s="3"/>
      <c r="Y24" s="3"/>
      <c r="Z24" s="3"/>
      <c r="AA24" s="53"/>
    </row>
    <row r="25" spans="1:36" x14ac:dyDescent="0.25">
      <c r="A25" s="1" t="s">
        <v>430</v>
      </c>
      <c r="B25" s="14">
        <v>11</v>
      </c>
      <c r="C25" s="124" t="s">
        <v>76</v>
      </c>
      <c r="D25" s="124">
        <v>5</v>
      </c>
      <c r="E25" s="14" t="s">
        <v>407</v>
      </c>
      <c r="F25" s="14">
        <v>4</v>
      </c>
      <c r="G25" s="29"/>
      <c r="AA25" s="53"/>
    </row>
    <row r="26" spans="1:36" x14ac:dyDescent="0.25">
      <c r="A26" s="1"/>
      <c r="B26" s="14">
        <v>12</v>
      </c>
      <c r="C26" s="124" t="s">
        <v>429</v>
      </c>
      <c r="D26" s="124">
        <v>1</v>
      </c>
      <c r="E26" s="14" t="s">
        <v>58</v>
      </c>
      <c r="F26" s="14">
        <v>0</v>
      </c>
      <c r="G26" s="188"/>
      <c r="H26" s="66"/>
    </row>
    <row r="27" spans="1:36" x14ac:dyDescent="0.25">
      <c r="A27" s="1"/>
      <c r="B27" s="14">
        <v>13</v>
      </c>
      <c r="C27" s="124" t="s">
        <v>12</v>
      </c>
      <c r="D27" s="124">
        <v>3</v>
      </c>
      <c r="E27" s="14" t="s">
        <v>106</v>
      </c>
      <c r="F27" s="14">
        <v>0</v>
      </c>
      <c r="G27" s="17"/>
    </row>
    <row r="28" spans="1:36" x14ac:dyDescent="0.25">
      <c r="A28" s="1"/>
      <c r="B28" s="1"/>
      <c r="C28" s="17"/>
      <c r="D28" s="17"/>
      <c r="E28" s="17"/>
      <c r="F28" s="188"/>
      <c r="G28" s="17"/>
    </row>
    <row r="29" spans="1:36" x14ac:dyDescent="0.25">
      <c r="A29" s="1"/>
      <c r="B29" s="1"/>
      <c r="C29" s="1"/>
      <c r="D29" s="1"/>
      <c r="E29" s="1"/>
      <c r="F29" s="1"/>
      <c r="G29" s="188"/>
    </row>
    <row r="30" spans="1:36" ht="15" customHeight="1" x14ac:dyDescent="0.25">
      <c r="A30" s="3" t="s">
        <v>35</v>
      </c>
      <c r="B30" s="15" t="s">
        <v>44</v>
      </c>
      <c r="C30" s="15" t="s">
        <v>99</v>
      </c>
      <c r="D30" s="15"/>
      <c r="E30" s="15" t="s">
        <v>98</v>
      </c>
      <c r="F30" s="15"/>
      <c r="G30" s="1"/>
    </row>
    <row r="31" spans="1:36" ht="15" customHeight="1" x14ac:dyDescent="0.25">
      <c r="A31" s="1" t="s">
        <v>430</v>
      </c>
      <c r="B31" s="14">
        <v>14</v>
      </c>
      <c r="C31" s="124" t="s">
        <v>407</v>
      </c>
      <c r="D31" s="124">
        <v>3</v>
      </c>
      <c r="E31" s="14" t="s">
        <v>103</v>
      </c>
      <c r="F31" s="14">
        <v>1</v>
      </c>
      <c r="G31" s="29"/>
    </row>
    <row r="32" spans="1:36" x14ac:dyDescent="0.25">
      <c r="B32" s="14">
        <v>15</v>
      </c>
      <c r="C32" s="124" t="s">
        <v>429</v>
      </c>
      <c r="D32" s="124">
        <v>10</v>
      </c>
      <c r="E32" s="14" t="s">
        <v>12</v>
      </c>
      <c r="F32" s="14">
        <v>3</v>
      </c>
      <c r="G32" s="1"/>
      <c r="AA32" s="1"/>
    </row>
    <row r="33" spans="1:35" x14ac:dyDescent="0.25">
      <c r="B33" s="14">
        <v>16</v>
      </c>
      <c r="C33" s="124" t="s">
        <v>1</v>
      </c>
      <c r="D33" s="124">
        <v>4</v>
      </c>
      <c r="E33" s="14" t="s">
        <v>427</v>
      </c>
      <c r="F33" s="14">
        <v>0</v>
      </c>
      <c r="G33" s="188"/>
      <c r="AD33"/>
      <c r="AE33"/>
      <c r="AF33"/>
      <c r="AG33"/>
      <c r="AH33"/>
      <c r="AI33"/>
    </row>
    <row r="34" spans="1:35" x14ac:dyDescent="0.25">
      <c r="B34" s="14">
        <v>17</v>
      </c>
      <c r="C34" s="124" t="s">
        <v>350</v>
      </c>
      <c r="D34" s="124">
        <v>5</v>
      </c>
      <c r="E34" s="14" t="s">
        <v>429</v>
      </c>
      <c r="F34" s="14">
        <v>2</v>
      </c>
      <c r="G34" s="188"/>
    </row>
    <row r="35" spans="1:35" x14ac:dyDescent="0.25">
      <c r="B35" s="1"/>
      <c r="G35" s="188"/>
    </row>
    <row r="36" spans="1:35" x14ac:dyDescent="0.25">
      <c r="B36" s="1"/>
      <c r="C36" s="17"/>
      <c r="D36" s="17"/>
      <c r="E36" s="17"/>
      <c r="F36" s="188"/>
    </row>
    <row r="37" spans="1:35" x14ac:dyDescent="0.25">
      <c r="A37" s="3" t="s">
        <v>409</v>
      </c>
      <c r="B37" s="15" t="s">
        <v>44</v>
      </c>
      <c r="C37" s="15" t="s">
        <v>99</v>
      </c>
      <c r="D37" s="15"/>
      <c r="E37" s="15" t="s">
        <v>98</v>
      </c>
      <c r="F37" s="15"/>
      <c r="G37" s="188"/>
    </row>
    <row r="38" spans="1:35" x14ac:dyDescent="0.25">
      <c r="A38" s="1" t="s">
        <v>430</v>
      </c>
      <c r="B38" s="14">
        <v>18</v>
      </c>
      <c r="C38" s="123" t="s">
        <v>350</v>
      </c>
      <c r="D38" s="123">
        <v>8</v>
      </c>
      <c r="E38" s="23" t="s">
        <v>76</v>
      </c>
      <c r="F38" s="133">
        <v>4</v>
      </c>
      <c r="G38" s="29"/>
    </row>
    <row r="39" spans="1:35" x14ac:dyDescent="0.25">
      <c r="G39" s="188"/>
    </row>
    <row r="40" spans="1:35" ht="18.75" x14ac:dyDescent="0.3">
      <c r="B40" s="26" t="s">
        <v>426</v>
      </c>
    </row>
    <row r="41" spans="1:35" ht="18.75" x14ac:dyDescent="0.3">
      <c r="C41" s="26"/>
    </row>
  </sheetData>
  <sortState xmlns:xlrd2="http://schemas.microsoft.com/office/spreadsheetml/2017/richdata2" ref="B32:F34">
    <sortCondition ref="B32:B34"/>
  </sortState>
  <printOptions horizontalCentered="1"/>
  <pageMargins left="0.70866141732283472" right="0.70866141732283472" top="0.74803149606299213" bottom="0.74803149606299213" header="0.31496062992125984" footer="0.31496062992125984"/>
  <pageSetup scale="63" orientation="landscape" horizontalDpi="0"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56295-85BD-4AB7-95DE-824638950C46}">
  <dimension ref="B2:V69"/>
  <sheetViews>
    <sheetView showGridLines="0" zoomScaleNormal="100" workbookViewId="0"/>
  </sheetViews>
  <sheetFormatPr defaultRowHeight="15" x14ac:dyDescent="0.25"/>
  <cols>
    <col min="1" max="1" width="4.140625" customWidth="1"/>
    <col min="2" max="2" width="4.85546875" customWidth="1"/>
    <col min="3" max="3" width="5.85546875" customWidth="1"/>
    <col min="4" max="4" width="19.140625" customWidth="1"/>
    <col min="5" max="5" width="2.7109375" customWidth="1"/>
    <col min="6" max="6" width="4.140625" customWidth="1"/>
    <col min="7" max="7" width="7.85546875" customWidth="1"/>
    <col min="8" max="8" width="18.28515625" customWidth="1"/>
    <col min="9" max="9" width="2.7109375" customWidth="1"/>
    <col min="10" max="10" width="4.28515625" customWidth="1"/>
    <col min="11" max="11" width="7" customWidth="1"/>
    <col min="12" max="12" width="19.7109375" customWidth="1"/>
    <col min="13" max="13" width="2.7109375" customWidth="1"/>
    <col min="14" max="14" width="7" customWidth="1"/>
    <col min="15" max="15" width="5.42578125" customWidth="1"/>
    <col min="16" max="16" width="17.5703125" customWidth="1"/>
    <col min="17" max="17" width="2.7109375" customWidth="1"/>
    <col min="18" max="18" width="5.85546875" customWidth="1"/>
    <col min="19" max="19" width="6.140625" customWidth="1"/>
    <col min="20" max="20" width="21" customWidth="1"/>
    <col min="21" max="21" width="4.28515625" customWidth="1"/>
    <col min="22" max="22" width="5" customWidth="1"/>
  </cols>
  <sheetData>
    <row r="2" spans="2:22" ht="21" x14ac:dyDescent="0.35">
      <c r="C2" s="1"/>
      <c r="D2" s="1"/>
      <c r="E2" s="1"/>
      <c r="F2" s="1"/>
      <c r="G2" s="1"/>
      <c r="L2" s="86" t="s">
        <v>311</v>
      </c>
      <c r="M2" s="1"/>
      <c r="N2" s="1"/>
      <c r="O2" s="1"/>
      <c r="Q2" s="86"/>
      <c r="S2" s="1"/>
      <c r="T2" s="1"/>
      <c r="U2" s="1"/>
      <c r="V2" s="29"/>
    </row>
    <row r="3" spans="2:22" ht="18.75" x14ac:dyDescent="0.3">
      <c r="C3" s="1"/>
      <c r="D3" s="1"/>
      <c r="E3" s="1"/>
      <c r="F3" s="1"/>
      <c r="G3" s="1"/>
      <c r="H3" s="1"/>
      <c r="J3" s="1"/>
      <c r="L3" s="10" t="s">
        <v>486</v>
      </c>
      <c r="M3" s="1"/>
      <c r="N3" s="1"/>
      <c r="O3" s="1"/>
      <c r="Q3" s="18"/>
      <c r="S3" s="1"/>
      <c r="T3" s="1"/>
      <c r="U3" s="1"/>
    </row>
    <row r="4" spans="2:22" ht="15.75" x14ac:dyDescent="0.25">
      <c r="C4" s="279" t="s">
        <v>310</v>
      </c>
      <c r="E4" s="1"/>
      <c r="F4" s="1"/>
      <c r="G4" s="1"/>
      <c r="H4" s="53"/>
      <c r="I4" s="53"/>
      <c r="J4" s="3"/>
      <c r="L4" s="24" t="s">
        <v>541</v>
      </c>
      <c r="M4" s="1"/>
      <c r="N4" s="1"/>
      <c r="O4" s="1"/>
      <c r="Q4" s="18"/>
      <c r="S4" s="1"/>
      <c r="T4" s="1"/>
      <c r="U4" s="1"/>
    </row>
    <row r="5" spans="2:22" x14ac:dyDescent="0.25">
      <c r="C5" s="1"/>
      <c r="D5" s="1"/>
      <c r="E5" s="1"/>
      <c r="F5" s="1"/>
      <c r="G5" s="1"/>
      <c r="H5" s="1"/>
      <c r="I5" s="1"/>
      <c r="J5" s="1"/>
      <c r="K5" s="1"/>
      <c r="L5" s="1"/>
      <c r="M5" s="1"/>
      <c r="N5" s="1"/>
      <c r="O5" s="1"/>
      <c r="P5" s="1"/>
      <c r="Q5" s="1"/>
      <c r="R5" s="1"/>
      <c r="S5" s="1"/>
      <c r="T5" s="1"/>
      <c r="U5" s="1"/>
    </row>
    <row r="6" spans="2:22" ht="15.75" x14ac:dyDescent="0.25">
      <c r="B6" s="93"/>
      <c r="C6" s="27"/>
      <c r="D6" s="280" t="s">
        <v>312</v>
      </c>
      <c r="E6" s="110"/>
      <c r="F6" s="116"/>
      <c r="G6" s="179"/>
      <c r="H6" s="177" t="s">
        <v>313</v>
      </c>
      <c r="I6" s="182"/>
      <c r="J6" s="306"/>
      <c r="K6" s="307"/>
      <c r="L6" s="177" t="s">
        <v>314</v>
      </c>
      <c r="M6" s="182"/>
      <c r="N6" s="183"/>
      <c r="O6" s="177" t="s">
        <v>315</v>
      </c>
      <c r="P6" s="184"/>
      <c r="Q6" s="182"/>
      <c r="R6" s="183"/>
      <c r="S6" s="177" t="s">
        <v>318</v>
      </c>
      <c r="T6" s="184"/>
      <c r="U6" s="308"/>
    </row>
    <row r="7" spans="2:22" x14ac:dyDescent="0.25">
      <c r="B7" s="25">
        <v>7</v>
      </c>
      <c r="C7" s="1">
        <v>2018</v>
      </c>
      <c r="D7" s="73" t="s">
        <v>76</v>
      </c>
      <c r="E7" s="1"/>
      <c r="F7" s="25">
        <v>0</v>
      </c>
      <c r="G7" s="1">
        <v>2016</v>
      </c>
      <c r="H7" s="73" t="s">
        <v>181</v>
      </c>
      <c r="I7" s="54"/>
      <c r="J7" s="25">
        <v>73</v>
      </c>
      <c r="K7" s="1">
        <v>2022</v>
      </c>
      <c r="L7" s="114" t="s">
        <v>39</v>
      </c>
      <c r="M7" s="54"/>
      <c r="N7" s="172">
        <v>10.166666666666666</v>
      </c>
      <c r="O7" s="1">
        <v>2023</v>
      </c>
      <c r="P7" s="111" t="s">
        <v>18</v>
      </c>
      <c r="Q7" s="54"/>
      <c r="R7" s="282">
        <v>57</v>
      </c>
      <c r="S7" s="1">
        <v>2023</v>
      </c>
      <c r="T7" s="111" t="s">
        <v>18</v>
      </c>
      <c r="U7" s="54"/>
    </row>
    <row r="8" spans="2:22" x14ac:dyDescent="0.25">
      <c r="B8" s="25">
        <v>7</v>
      </c>
      <c r="C8" s="1">
        <v>2017</v>
      </c>
      <c r="D8" s="73" t="s">
        <v>76</v>
      </c>
      <c r="E8" s="1"/>
      <c r="F8" s="25">
        <v>0</v>
      </c>
      <c r="G8" s="1">
        <v>2026</v>
      </c>
      <c r="H8" s="305" t="s">
        <v>18</v>
      </c>
      <c r="I8" s="54"/>
      <c r="J8" s="25">
        <v>70</v>
      </c>
      <c r="K8" s="1">
        <v>2017</v>
      </c>
      <c r="L8" s="114" t="s">
        <v>210</v>
      </c>
      <c r="M8" s="54"/>
      <c r="N8" s="172">
        <v>10</v>
      </c>
      <c r="O8" s="1">
        <v>2023</v>
      </c>
      <c r="P8" s="111" t="s">
        <v>58</v>
      </c>
      <c r="Q8" s="54"/>
      <c r="R8" s="282">
        <v>48</v>
      </c>
      <c r="S8" s="1">
        <v>1982</v>
      </c>
      <c r="T8" s="111" t="s">
        <v>350</v>
      </c>
      <c r="U8" s="54"/>
    </row>
    <row r="9" spans="2:22" x14ac:dyDescent="0.25">
      <c r="B9" s="25">
        <v>7</v>
      </c>
      <c r="C9" s="1">
        <v>2016</v>
      </c>
      <c r="D9" s="73" t="s">
        <v>181</v>
      </c>
      <c r="E9" s="1"/>
      <c r="F9" s="25">
        <v>0</v>
      </c>
      <c r="G9" s="5">
        <v>2023</v>
      </c>
      <c r="H9" s="73" t="s">
        <v>18</v>
      </c>
      <c r="I9" s="54"/>
      <c r="J9" s="25">
        <v>61</v>
      </c>
      <c r="K9" s="1">
        <v>2023</v>
      </c>
      <c r="L9" s="114" t="s">
        <v>18</v>
      </c>
      <c r="M9" s="54"/>
      <c r="N9" s="172">
        <v>9.3333333333333339</v>
      </c>
      <c r="O9" s="1">
        <v>2018</v>
      </c>
      <c r="P9" s="111" t="s">
        <v>38</v>
      </c>
      <c r="Q9" s="54"/>
      <c r="R9" s="282">
        <v>48</v>
      </c>
      <c r="S9" s="1">
        <v>2022</v>
      </c>
      <c r="T9" s="114" t="s">
        <v>39</v>
      </c>
      <c r="U9" s="66"/>
    </row>
    <row r="10" spans="2:22" x14ac:dyDescent="0.25">
      <c r="B10" s="25">
        <v>7</v>
      </c>
      <c r="C10" s="1">
        <v>2013</v>
      </c>
      <c r="D10" s="73" t="s">
        <v>104</v>
      </c>
      <c r="E10" s="1"/>
      <c r="F10" s="25">
        <v>0</v>
      </c>
      <c r="G10" s="1">
        <v>2012</v>
      </c>
      <c r="H10" s="72" t="s">
        <v>128</v>
      </c>
      <c r="I10" s="54"/>
      <c r="J10" s="25">
        <v>60</v>
      </c>
      <c r="K10" s="1">
        <v>2022</v>
      </c>
      <c r="L10" s="114" t="s">
        <v>18</v>
      </c>
      <c r="M10" s="54"/>
      <c r="N10" s="172">
        <v>9.125</v>
      </c>
      <c r="O10" s="1">
        <v>2022</v>
      </c>
      <c r="P10" s="111" t="s">
        <v>39</v>
      </c>
      <c r="Q10" s="54"/>
      <c r="R10" s="282">
        <v>37</v>
      </c>
      <c r="S10" s="1">
        <v>2012</v>
      </c>
      <c r="T10" s="171" t="s">
        <v>128</v>
      </c>
    </row>
    <row r="11" spans="2:22" x14ac:dyDescent="0.25">
      <c r="B11" s="25">
        <v>7</v>
      </c>
      <c r="C11" s="1">
        <v>2012</v>
      </c>
      <c r="D11" s="72" t="s">
        <v>128</v>
      </c>
      <c r="E11" s="1"/>
      <c r="F11" s="25">
        <v>0</v>
      </c>
      <c r="G11" s="1">
        <v>2011</v>
      </c>
      <c r="H11" s="73" t="s">
        <v>128</v>
      </c>
      <c r="I11" s="54"/>
      <c r="J11" s="25">
        <v>59</v>
      </c>
      <c r="K11" s="1">
        <v>2017</v>
      </c>
      <c r="L11" s="114" t="s">
        <v>76</v>
      </c>
      <c r="M11" s="54"/>
      <c r="N11" s="172">
        <v>8.75</v>
      </c>
      <c r="O11" s="1">
        <v>2017</v>
      </c>
      <c r="P11" s="111" t="s">
        <v>210</v>
      </c>
      <c r="Q11" s="54"/>
      <c r="R11" s="282">
        <v>32</v>
      </c>
      <c r="S11" s="1">
        <v>1996</v>
      </c>
      <c r="T11" s="111" t="s">
        <v>351</v>
      </c>
      <c r="U11" s="54"/>
    </row>
    <row r="12" spans="2:22" x14ac:dyDescent="0.25">
      <c r="B12" s="25">
        <v>7</v>
      </c>
      <c r="C12" s="1">
        <v>2011</v>
      </c>
      <c r="D12" s="73" t="s">
        <v>128</v>
      </c>
      <c r="E12" s="1"/>
      <c r="F12" s="25">
        <v>0</v>
      </c>
      <c r="G12" s="1">
        <v>2010</v>
      </c>
      <c r="H12" s="73" t="s">
        <v>128</v>
      </c>
      <c r="I12" s="54"/>
      <c r="J12" s="25">
        <v>58</v>
      </c>
      <c r="K12" s="1">
        <v>2025</v>
      </c>
      <c r="L12" s="114" t="s">
        <v>17</v>
      </c>
      <c r="M12" s="54"/>
      <c r="N12" s="172">
        <v>8.75</v>
      </c>
      <c r="O12" s="1">
        <v>2014</v>
      </c>
      <c r="P12" s="111" t="s">
        <v>178</v>
      </c>
      <c r="Q12" s="54"/>
      <c r="R12" s="282">
        <v>31</v>
      </c>
      <c r="S12" s="1">
        <v>2018</v>
      </c>
      <c r="T12" s="111" t="s">
        <v>76</v>
      </c>
      <c r="U12" s="54"/>
    </row>
    <row r="13" spans="2:22" x14ac:dyDescent="0.25">
      <c r="B13" s="25">
        <v>7</v>
      </c>
      <c r="C13" s="1">
        <v>2010</v>
      </c>
      <c r="D13" s="73" t="s">
        <v>128</v>
      </c>
      <c r="E13" s="1"/>
      <c r="F13" s="25">
        <v>0</v>
      </c>
      <c r="G13" s="1">
        <v>1996</v>
      </c>
      <c r="H13" s="73" t="s">
        <v>351</v>
      </c>
      <c r="I13" s="54"/>
      <c r="J13" s="25">
        <v>56</v>
      </c>
      <c r="K13" s="1">
        <v>2018</v>
      </c>
      <c r="L13" s="114" t="s">
        <v>38</v>
      </c>
      <c r="M13" s="54"/>
      <c r="N13" s="172">
        <v>8.6666666666666661</v>
      </c>
      <c r="O13" s="1">
        <v>1982</v>
      </c>
      <c r="P13" s="111" t="s">
        <v>350</v>
      </c>
      <c r="Q13" s="54"/>
      <c r="R13" s="282">
        <v>31</v>
      </c>
      <c r="S13" s="1">
        <v>2011</v>
      </c>
      <c r="T13" s="111" t="s">
        <v>128</v>
      </c>
      <c r="U13" s="54"/>
    </row>
    <row r="14" spans="2:22" x14ac:dyDescent="0.25">
      <c r="B14" s="25">
        <v>7</v>
      </c>
      <c r="C14" s="1">
        <v>2009</v>
      </c>
      <c r="D14" s="73" t="s">
        <v>128</v>
      </c>
      <c r="E14" s="1"/>
      <c r="F14" s="25">
        <v>0</v>
      </c>
      <c r="G14" s="1">
        <v>1983</v>
      </c>
      <c r="H14" s="72" t="s">
        <v>350</v>
      </c>
      <c r="I14" s="54"/>
      <c r="J14" s="25">
        <v>55</v>
      </c>
      <c r="K14" s="1">
        <v>2011</v>
      </c>
      <c r="L14" s="111" t="s">
        <v>104</v>
      </c>
      <c r="M14" s="54"/>
      <c r="N14" s="172">
        <v>8.5714285714285712</v>
      </c>
      <c r="O14" s="1">
        <v>2022</v>
      </c>
      <c r="P14" s="111" t="s">
        <v>18</v>
      </c>
      <c r="Q14" s="54"/>
      <c r="R14" s="282">
        <v>31</v>
      </c>
      <c r="S14" s="1">
        <v>2010</v>
      </c>
      <c r="T14" s="111" t="s">
        <v>128</v>
      </c>
      <c r="U14" s="54"/>
      <c r="V14" s="1"/>
    </row>
    <row r="15" spans="2:22" x14ac:dyDescent="0.25">
      <c r="B15" s="25">
        <v>6</v>
      </c>
      <c r="C15" s="1">
        <v>2026</v>
      </c>
      <c r="D15" s="305" t="s">
        <v>18</v>
      </c>
      <c r="E15" s="1"/>
      <c r="F15" s="25">
        <v>0</v>
      </c>
      <c r="G15" s="1">
        <v>1982</v>
      </c>
      <c r="H15" s="73" t="s">
        <v>350</v>
      </c>
      <c r="I15" s="54"/>
      <c r="J15" s="25">
        <v>55</v>
      </c>
      <c r="K15" s="1">
        <v>2024</v>
      </c>
      <c r="L15" s="111" t="s">
        <v>101</v>
      </c>
      <c r="M15" s="54"/>
      <c r="N15" s="172">
        <v>8.5</v>
      </c>
      <c r="O15" s="1">
        <v>2025</v>
      </c>
      <c r="P15" s="111" t="s">
        <v>19</v>
      </c>
      <c r="Q15" s="54"/>
      <c r="R15" s="282">
        <v>30</v>
      </c>
      <c r="S15" s="1">
        <v>2011</v>
      </c>
      <c r="T15" s="111" t="s">
        <v>104</v>
      </c>
      <c r="U15" s="54"/>
      <c r="V15" s="1"/>
    </row>
    <row r="16" spans="2:22" x14ac:dyDescent="0.25">
      <c r="B16" s="25">
        <v>6</v>
      </c>
      <c r="C16" s="1">
        <v>2025</v>
      </c>
      <c r="D16" s="305" t="s">
        <v>13</v>
      </c>
      <c r="E16" s="1"/>
      <c r="F16" s="25">
        <v>1</v>
      </c>
      <c r="G16" s="1">
        <v>2025</v>
      </c>
      <c r="H16" s="305" t="s">
        <v>13</v>
      </c>
      <c r="I16" s="54"/>
      <c r="J16" s="25">
        <v>52</v>
      </c>
      <c r="K16" s="1">
        <v>2005</v>
      </c>
      <c r="L16" s="111" t="s">
        <v>108</v>
      </c>
      <c r="M16" s="54"/>
      <c r="N16" s="172">
        <v>8.1999999999999993</v>
      </c>
      <c r="O16" s="1">
        <v>2023</v>
      </c>
      <c r="P16" s="111" t="s">
        <v>106</v>
      </c>
      <c r="Q16" s="54"/>
      <c r="R16" s="282">
        <v>29</v>
      </c>
      <c r="S16" s="1">
        <v>2026</v>
      </c>
      <c r="T16" s="111" t="s">
        <v>18</v>
      </c>
      <c r="U16" s="54"/>
      <c r="V16" s="1"/>
    </row>
    <row r="17" spans="2:22" x14ac:dyDescent="0.25">
      <c r="B17" s="25">
        <v>6</v>
      </c>
      <c r="C17" s="1">
        <v>2025</v>
      </c>
      <c r="D17" s="305" t="s">
        <v>176</v>
      </c>
      <c r="E17" s="1"/>
      <c r="F17" s="25">
        <v>1</v>
      </c>
      <c r="G17" s="17">
        <v>2024</v>
      </c>
      <c r="H17" s="73" t="s">
        <v>101</v>
      </c>
      <c r="I17" s="54"/>
      <c r="J17" s="166">
        <v>52</v>
      </c>
      <c r="K17" s="28">
        <v>1982</v>
      </c>
      <c r="L17" s="112" t="s">
        <v>350</v>
      </c>
      <c r="M17" s="54"/>
      <c r="N17" s="257"/>
      <c r="O17" s="27"/>
      <c r="P17" s="281"/>
      <c r="Q17" s="54"/>
      <c r="R17" s="282">
        <v>29</v>
      </c>
      <c r="S17" s="1">
        <v>2022</v>
      </c>
      <c r="T17" s="111" t="s">
        <v>18</v>
      </c>
      <c r="U17" s="54"/>
      <c r="V17" s="1"/>
    </row>
    <row r="18" spans="2:22" x14ac:dyDescent="0.25">
      <c r="B18" s="25">
        <v>6</v>
      </c>
      <c r="C18" s="17">
        <v>2024</v>
      </c>
      <c r="D18" s="73" t="s">
        <v>101</v>
      </c>
      <c r="E18" s="1"/>
      <c r="F18" s="25">
        <v>1</v>
      </c>
      <c r="G18" s="1">
        <v>2022</v>
      </c>
      <c r="H18" s="73" t="s">
        <v>18</v>
      </c>
      <c r="I18" s="54"/>
      <c r="J18" s="18"/>
      <c r="K18" s="1"/>
      <c r="L18" s="54"/>
      <c r="M18" s="54"/>
      <c r="N18" s="92"/>
      <c r="O18" s="1"/>
      <c r="P18" s="54"/>
      <c r="Q18" s="54"/>
      <c r="R18" s="283">
        <v>29</v>
      </c>
      <c r="S18" s="28">
        <v>2018</v>
      </c>
      <c r="T18" s="112" t="s">
        <v>38</v>
      </c>
      <c r="U18" s="54"/>
      <c r="V18" s="1"/>
    </row>
    <row r="19" spans="2:22" x14ac:dyDescent="0.25">
      <c r="B19" s="25">
        <v>6</v>
      </c>
      <c r="C19" s="5">
        <v>2023</v>
      </c>
      <c r="D19" s="73" t="s">
        <v>18</v>
      </c>
      <c r="E19" s="1"/>
      <c r="F19" s="25">
        <v>1</v>
      </c>
      <c r="G19" s="1">
        <v>2019</v>
      </c>
      <c r="H19" s="73" t="s">
        <v>39</v>
      </c>
      <c r="I19" s="54"/>
      <c r="J19" s="3"/>
      <c r="K19" s="1"/>
      <c r="L19" s="54"/>
      <c r="M19" s="54"/>
      <c r="N19" s="92"/>
      <c r="O19" s="1"/>
      <c r="P19" s="54"/>
      <c r="Q19" s="54"/>
      <c r="V19" s="1"/>
    </row>
    <row r="20" spans="2:22" ht="15.75" x14ac:dyDescent="0.25">
      <c r="B20" s="25">
        <v>6</v>
      </c>
      <c r="C20" s="1">
        <v>2022</v>
      </c>
      <c r="D20" s="73" t="s">
        <v>18</v>
      </c>
      <c r="E20" s="1"/>
      <c r="F20" s="25">
        <v>1</v>
      </c>
      <c r="G20" s="1">
        <v>2018</v>
      </c>
      <c r="H20" s="73" t="s">
        <v>76</v>
      </c>
      <c r="I20" s="54"/>
      <c r="J20" s="183"/>
      <c r="K20" s="179"/>
      <c r="L20" s="177" t="s">
        <v>316</v>
      </c>
      <c r="M20" s="54"/>
      <c r="N20" s="183"/>
      <c r="O20" s="179" t="s">
        <v>317</v>
      </c>
      <c r="P20" s="185"/>
      <c r="Q20" s="54"/>
      <c r="V20" s="1"/>
    </row>
    <row r="21" spans="2:22" x14ac:dyDescent="0.25">
      <c r="B21" s="25">
        <v>6</v>
      </c>
      <c r="C21" s="1">
        <v>2022</v>
      </c>
      <c r="D21" s="73" t="s">
        <v>39</v>
      </c>
      <c r="E21" s="1"/>
      <c r="F21" s="25">
        <v>1</v>
      </c>
      <c r="G21" s="1">
        <v>2017</v>
      </c>
      <c r="H21" s="73" t="s">
        <v>76</v>
      </c>
      <c r="I21" s="54"/>
      <c r="J21" s="25">
        <v>4</v>
      </c>
      <c r="K21" s="1">
        <v>2023</v>
      </c>
      <c r="L21" s="111" t="s">
        <v>18</v>
      </c>
      <c r="M21" s="54"/>
      <c r="N21" s="172">
        <v>0.66666666666666663</v>
      </c>
      <c r="O21" s="1">
        <v>2023</v>
      </c>
      <c r="P21" s="111" t="s">
        <v>18</v>
      </c>
      <c r="Q21" s="54"/>
      <c r="V21" s="1"/>
    </row>
    <row r="22" spans="2:22" x14ac:dyDescent="0.25">
      <c r="B22" s="25">
        <v>6</v>
      </c>
      <c r="C22" s="1">
        <v>2019</v>
      </c>
      <c r="D22" s="73" t="s">
        <v>39</v>
      </c>
      <c r="E22" s="1"/>
      <c r="F22" s="25">
        <v>1</v>
      </c>
      <c r="G22" s="1">
        <v>2015</v>
      </c>
      <c r="H22" s="73" t="s">
        <v>289</v>
      </c>
      <c r="I22" s="54"/>
      <c r="J22" s="25">
        <v>4</v>
      </c>
      <c r="K22" s="1">
        <v>1982</v>
      </c>
      <c r="L22" s="171" t="s">
        <v>350</v>
      </c>
      <c r="M22" s="54"/>
      <c r="N22" s="172">
        <v>0.66666666666666663</v>
      </c>
      <c r="O22" s="1">
        <v>1982</v>
      </c>
      <c r="P22" s="111" t="s">
        <v>350</v>
      </c>
      <c r="Q22" s="54"/>
      <c r="V22" s="1"/>
    </row>
    <row r="23" spans="2:22" x14ac:dyDescent="0.25">
      <c r="B23" s="25">
        <v>6</v>
      </c>
      <c r="C23" s="1">
        <v>2019</v>
      </c>
      <c r="D23" s="73" t="s">
        <v>110</v>
      </c>
      <c r="E23" s="1"/>
      <c r="F23" s="25">
        <v>1</v>
      </c>
      <c r="G23" s="1">
        <v>2014</v>
      </c>
      <c r="H23" s="73" t="s">
        <v>289</v>
      </c>
      <c r="I23" s="54"/>
      <c r="J23" s="25">
        <v>7</v>
      </c>
      <c r="K23" s="1">
        <v>1996</v>
      </c>
      <c r="L23" s="111" t="s">
        <v>351</v>
      </c>
      <c r="M23" s="54"/>
      <c r="N23" s="172">
        <v>1.125</v>
      </c>
      <c r="O23" s="1">
        <v>2018</v>
      </c>
      <c r="P23" s="171" t="s">
        <v>76</v>
      </c>
      <c r="Q23" s="54"/>
      <c r="V23" s="1"/>
    </row>
    <row r="24" spans="2:22" x14ac:dyDescent="0.25">
      <c r="B24" s="25">
        <v>6</v>
      </c>
      <c r="C24" s="1">
        <v>2017</v>
      </c>
      <c r="D24" s="73" t="s">
        <v>210</v>
      </c>
      <c r="E24" s="1"/>
      <c r="F24" s="25">
        <v>1</v>
      </c>
      <c r="G24" s="1">
        <v>2013</v>
      </c>
      <c r="H24" s="73" t="s">
        <v>104</v>
      </c>
      <c r="J24" s="25">
        <v>7</v>
      </c>
      <c r="K24" s="1">
        <v>1980</v>
      </c>
      <c r="L24" s="111" t="s">
        <v>404</v>
      </c>
      <c r="M24" s="1"/>
      <c r="N24" s="172">
        <v>1.1666666666666667</v>
      </c>
      <c r="O24" s="1">
        <v>1996</v>
      </c>
      <c r="P24" s="111" t="s">
        <v>351</v>
      </c>
      <c r="Q24" s="54"/>
      <c r="V24" s="1"/>
    </row>
    <row r="25" spans="2:22" x14ac:dyDescent="0.25">
      <c r="B25" s="25">
        <v>6</v>
      </c>
      <c r="C25" s="1">
        <v>2015</v>
      </c>
      <c r="D25" s="73" t="s">
        <v>289</v>
      </c>
      <c r="E25" s="1"/>
      <c r="F25" s="25">
        <v>1</v>
      </c>
      <c r="G25" s="1">
        <v>2009</v>
      </c>
      <c r="H25" s="73" t="s">
        <v>128</v>
      </c>
      <c r="J25" s="25">
        <v>8</v>
      </c>
      <c r="K25" s="1">
        <v>2017</v>
      </c>
      <c r="L25" s="111" t="s">
        <v>211</v>
      </c>
      <c r="M25" s="1"/>
      <c r="N25" s="172">
        <v>1.2857142857142858</v>
      </c>
      <c r="O25" s="1">
        <v>2011</v>
      </c>
      <c r="P25" s="111" t="s">
        <v>128</v>
      </c>
      <c r="Q25" s="54"/>
      <c r="V25" s="1"/>
    </row>
    <row r="26" spans="2:22" x14ac:dyDescent="0.25">
      <c r="B26" s="25">
        <v>6</v>
      </c>
      <c r="C26" s="1">
        <v>2014</v>
      </c>
      <c r="D26" s="73" t="s">
        <v>289</v>
      </c>
      <c r="E26" s="1"/>
      <c r="F26" s="25">
        <v>1</v>
      </c>
      <c r="G26" s="1">
        <v>2005</v>
      </c>
      <c r="H26" s="73" t="s">
        <v>0</v>
      </c>
      <c r="J26" s="25">
        <v>8</v>
      </c>
      <c r="K26" s="1">
        <v>2005</v>
      </c>
      <c r="L26" s="114" t="s">
        <v>185</v>
      </c>
      <c r="M26" s="1"/>
      <c r="N26" s="172">
        <v>1.2857142857142858</v>
      </c>
      <c r="O26" s="1">
        <v>1980</v>
      </c>
      <c r="P26" s="114" t="s">
        <v>403</v>
      </c>
      <c r="Q26" s="54"/>
      <c r="V26" s="1"/>
    </row>
    <row r="27" spans="2:22" x14ac:dyDescent="0.25">
      <c r="B27" s="25">
        <v>6</v>
      </c>
      <c r="C27" s="1">
        <v>2014</v>
      </c>
      <c r="D27" s="73" t="s">
        <v>210</v>
      </c>
      <c r="E27" s="1"/>
      <c r="F27" s="25">
        <v>1</v>
      </c>
      <c r="G27" s="1">
        <v>2004</v>
      </c>
      <c r="H27" s="73" t="s">
        <v>58</v>
      </c>
      <c r="I27" s="1"/>
      <c r="J27" s="25">
        <v>8</v>
      </c>
      <c r="K27" s="1">
        <v>1983</v>
      </c>
      <c r="L27" s="111" t="s">
        <v>350</v>
      </c>
      <c r="N27" s="172">
        <v>1.4285714285714286</v>
      </c>
      <c r="O27" s="1">
        <v>2010</v>
      </c>
      <c r="P27" s="111" t="s">
        <v>128</v>
      </c>
      <c r="Q27" s="54"/>
      <c r="V27" s="1"/>
    </row>
    <row r="28" spans="2:22" x14ac:dyDescent="0.25">
      <c r="B28" s="25">
        <v>6</v>
      </c>
      <c r="C28" s="1">
        <v>2012</v>
      </c>
      <c r="D28" s="72" t="s">
        <v>182</v>
      </c>
      <c r="E28" s="1"/>
      <c r="F28" s="25">
        <v>1</v>
      </c>
      <c r="G28" s="1">
        <v>1995</v>
      </c>
      <c r="H28" s="73" t="s">
        <v>76</v>
      </c>
      <c r="I28" s="113"/>
      <c r="J28" s="25">
        <v>9</v>
      </c>
      <c r="K28" s="1">
        <v>2018</v>
      </c>
      <c r="L28" s="111" t="s">
        <v>76</v>
      </c>
      <c r="M28" s="17"/>
      <c r="N28" s="172">
        <v>1.4285714285714286</v>
      </c>
      <c r="O28" s="1">
        <v>1980</v>
      </c>
      <c r="P28" s="111" t="s">
        <v>103</v>
      </c>
      <c r="Q28" s="54"/>
      <c r="V28" s="1"/>
    </row>
    <row r="29" spans="2:22" x14ac:dyDescent="0.25">
      <c r="B29" s="25">
        <v>6</v>
      </c>
      <c r="C29" s="1">
        <v>2009</v>
      </c>
      <c r="D29" s="73" t="s">
        <v>222</v>
      </c>
      <c r="E29" s="1"/>
      <c r="F29" s="25">
        <v>1</v>
      </c>
      <c r="G29" s="1">
        <v>1994</v>
      </c>
      <c r="H29" s="73" t="s">
        <v>39</v>
      </c>
      <c r="I29" s="113"/>
      <c r="J29" s="68">
        <v>9</v>
      </c>
      <c r="K29" s="1">
        <v>2017</v>
      </c>
      <c r="L29" s="111" t="s">
        <v>18</v>
      </c>
      <c r="M29" s="17"/>
      <c r="N29" s="172">
        <v>1.5</v>
      </c>
      <c r="O29" s="1">
        <v>2004</v>
      </c>
      <c r="P29" s="111" t="s">
        <v>123</v>
      </c>
      <c r="Q29" s="54"/>
      <c r="V29" s="1"/>
    </row>
    <row r="30" spans="2:22" x14ac:dyDescent="0.25">
      <c r="B30" s="25">
        <v>6</v>
      </c>
      <c r="C30" s="1">
        <v>2005</v>
      </c>
      <c r="D30" s="73" t="s">
        <v>0</v>
      </c>
      <c r="E30" s="1"/>
      <c r="F30" s="25">
        <v>1</v>
      </c>
      <c r="G30" s="1">
        <v>1993</v>
      </c>
      <c r="H30" s="72" t="s">
        <v>76</v>
      </c>
      <c r="I30" s="113"/>
      <c r="J30" s="68">
        <v>9</v>
      </c>
      <c r="K30" s="1">
        <v>2016</v>
      </c>
      <c r="L30" s="111" t="s">
        <v>210</v>
      </c>
      <c r="M30" s="17"/>
      <c r="N30" s="172">
        <v>1.5714285714285714</v>
      </c>
      <c r="O30" s="1">
        <v>2016</v>
      </c>
      <c r="P30" s="111" t="s">
        <v>181</v>
      </c>
      <c r="Q30" s="54"/>
      <c r="V30" s="1"/>
    </row>
    <row r="31" spans="2:22" x14ac:dyDescent="0.25">
      <c r="B31" s="25">
        <v>6</v>
      </c>
      <c r="C31" s="1">
        <v>2004</v>
      </c>
      <c r="D31" s="73" t="s">
        <v>58</v>
      </c>
      <c r="E31" s="1"/>
      <c r="F31" s="25">
        <v>1</v>
      </c>
      <c r="G31" s="1">
        <v>1992</v>
      </c>
      <c r="H31" s="73" t="s">
        <v>76</v>
      </c>
      <c r="I31" s="113"/>
      <c r="J31" s="25">
        <v>9</v>
      </c>
      <c r="K31" s="1">
        <v>2011</v>
      </c>
      <c r="L31" s="114" t="s">
        <v>128</v>
      </c>
      <c r="M31" s="17"/>
      <c r="N31" s="172">
        <v>1.6</v>
      </c>
      <c r="O31" s="1">
        <v>1983</v>
      </c>
      <c r="P31" s="111" t="s">
        <v>350</v>
      </c>
      <c r="Q31" s="54"/>
    </row>
    <row r="32" spans="2:22" x14ac:dyDescent="0.25">
      <c r="B32" s="25">
        <v>6</v>
      </c>
      <c r="C32" s="1">
        <v>1996</v>
      </c>
      <c r="D32" s="73" t="s">
        <v>351</v>
      </c>
      <c r="E32" s="1"/>
      <c r="F32" s="25">
        <v>1</v>
      </c>
      <c r="G32" s="1">
        <v>1989</v>
      </c>
      <c r="H32" s="73" t="s">
        <v>76</v>
      </c>
      <c r="I32" s="113"/>
      <c r="J32" s="68">
        <v>9</v>
      </c>
      <c r="K32" s="1">
        <v>2009</v>
      </c>
      <c r="L32" s="111" t="s">
        <v>158</v>
      </c>
      <c r="M32" s="17"/>
      <c r="N32" s="175">
        <v>1.6</v>
      </c>
      <c r="O32" s="28">
        <v>2005</v>
      </c>
      <c r="P32" s="112" t="s">
        <v>185</v>
      </c>
      <c r="Q32" s="54"/>
    </row>
    <row r="33" spans="2:22" x14ac:dyDescent="0.25">
      <c r="B33" s="25">
        <v>6</v>
      </c>
      <c r="C33" s="1">
        <v>1995</v>
      </c>
      <c r="D33" s="73" t="s">
        <v>76</v>
      </c>
      <c r="E33" s="1"/>
      <c r="F33" s="74">
        <v>1</v>
      </c>
      <c r="G33" s="28">
        <v>1980</v>
      </c>
      <c r="H33" s="76" t="s">
        <v>350</v>
      </c>
      <c r="I33" s="113"/>
      <c r="J33" s="25">
        <v>9</v>
      </c>
      <c r="K33" s="1">
        <v>2004</v>
      </c>
      <c r="L33" s="111" t="s">
        <v>123</v>
      </c>
      <c r="M33" s="17"/>
      <c r="N33" s="17"/>
      <c r="O33" s="17"/>
      <c r="P33" s="54"/>
      <c r="Q33" s="54"/>
      <c r="R33" s="1"/>
      <c r="S33" s="1"/>
      <c r="T33" s="1"/>
    </row>
    <row r="34" spans="2:22" x14ac:dyDescent="0.25">
      <c r="B34" s="25">
        <v>6</v>
      </c>
      <c r="C34" s="1">
        <v>1989</v>
      </c>
      <c r="D34" s="73" t="s">
        <v>76</v>
      </c>
      <c r="E34" s="1"/>
      <c r="F34" s="1"/>
      <c r="G34" s="1"/>
      <c r="H34" s="54"/>
      <c r="I34" s="113"/>
      <c r="J34" s="25">
        <v>9</v>
      </c>
      <c r="K34" s="1">
        <v>2004</v>
      </c>
      <c r="L34" s="111" t="s">
        <v>236</v>
      </c>
      <c r="M34" s="17"/>
      <c r="N34" s="17"/>
      <c r="O34" s="17"/>
      <c r="P34" s="54"/>
      <c r="Q34" s="54"/>
      <c r="R34" s="1"/>
      <c r="S34" s="1"/>
      <c r="T34" s="1"/>
    </row>
    <row r="35" spans="2:22" x14ac:dyDescent="0.25">
      <c r="B35" s="74">
        <v>6</v>
      </c>
      <c r="C35" s="28">
        <v>1982</v>
      </c>
      <c r="D35" s="75" t="s">
        <v>350</v>
      </c>
      <c r="E35" s="1"/>
      <c r="F35" s="1"/>
      <c r="G35" s="1"/>
      <c r="H35" s="54"/>
      <c r="I35" s="113"/>
      <c r="J35" s="166">
        <v>9</v>
      </c>
      <c r="K35" s="28">
        <v>1980</v>
      </c>
      <c r="L35" s="112" t="s">
        <v>403</v>
      </c>
      <c r="M35" s="17"/>
      <c r="N35" s="17"/>
      <c r="O35" s="17"/>
      <c r="P35" s="54"/>
      <c r="Q35" s="54"/>
      <c r="R35" s="1"/>
      <c r="S35" s="1"/>
      <c r="T35" s="1"/>
      <c r="V35" s="1"/>
    </row>
    <row r="36" spans="2:22" x14ac:dyDescent="0.25">
      <c r="B36" s="1"/>
      <c r="C36" s="1"/>
      <c r="D36" s="54"/>
      <c r="E36" s="1"/>
      <c r="F36" s="1"/>
      <c r="G36" s="1"/>
      <c r="H36" s="54"/>
      <c r="I36" s="113"/>
      <c r="J36" s="54"/>
      <c r="K36" s="54"/>
      <c r="L36" s="17"/>
      <c r="M36" s="17"/>
      <c r="N36" s="17"/>
      <c r="O36" s="17"/>
      <c r="P36" s="54"/>
      <c r="Q36" s="54"/>
      <c r="R36" s="1"/>
      <c r="S36" s="1"/>
      <c r="T36" s="1"/>
      <c r="V36" s="1"/>
    </row>
    <row r="37" spans="2:22" x14ac:dyDescent="0.25">
      <c r="B37" s="1"/>
      <c r="C37" s="1"/>
      <c r="D37" s="54"/>
      <c r="E37" s="1"/>
      <c r="F37" s="1"/>
      <c r="G37" s="54"/>
      <c r="H37" s="113"/>
      <c r="I37" s="113"/>
      <c r="J37" s="54"/>
      <c r="K37" s="54"/>
      <c r="L37" s="17"/>
      <c r="M37" s="17"/>
      <c r="N37" s="17"/>
      <c r="O37" s="17"/>
      <c r="P37" s="54"/>
      <c r="Q37" s="54"/>
      <c r="R37" s="1"/>
      <c r="S37" s="1"/>
      <c r="T37" s="1"/>
      <c r="V37" s="1"/>
    </row>
    <row r="38" spans="2:22" ht="21" x14ac:dyDescent="0.35">
      <c r="B38" s="1"/>
      <c r="C38" s="1"/>
      <c r="D38" s="54"/>
      <c r="E38" s="1"/>
      <c r="F38" s="1"/>
      <c r="G38" s="54"/>
      <c r="I38" s="86" t="s">
        <v>399</v>
      </c>
      <c r="J38" s="54"/>
      <c r="K38" s="54"/>
      <c r="L38" s="17"/>
      <c r="M38" s="17"/>
      <c r="N38" s="17"/>
      <c r="O38" s="17"/>
      <c r="P38" s="54"/>
      <c r="Q38" s="54"/>
      <c r="S38" s="1"/>
      <c r="V38" s="1"/>
    </row>
    <row r="39" spans="2:22" ht="21" x14ac:dyDescent="0.35">
      <c r="C39" s="1"/>
      <c r="D39" s="1"/>
      <c r="E39" s="1"/>
      <c r="F39" s="1"/>
      <c r="G39" s="1"/>
      <c r="I39" s="1"/>
      <c r="J39" s="120" t="s">
        <v>541</v>
      </c>
      <c r="L39" s="1"/>
      <c r="M39" s="1"/>
      <c r="P39" s="86" t="s">
        <v>389</v>
      </c>
      <c r="Q39" s="86"/>
      <c r="S39" s="1"/>
      <c r="V39" s="1"/>
    </row>
    <row r="40" spans="2:22" x14ac:dyDescent="0.25">
      <c r="C40" s="279" t="s">
        <v>319</v>
      </c>
      <c r="E40" s="1"/>
      <c r="F40" s="1"/>
      <c r="J40" s="1"/>
      <c r="L40" s="1"/>
      <c r="M40" s="1"/>
      <c r="P40" s="3"/>
      <c r="Q40" s="3"/>
      <c r="R40" s="1"/>
      <c r="S40" s="1"/>
      <c r="V40" s="1"/>
    </row>
    <row r="41" spans="2:22" x14ac:dyDescent="0.25">
      <c r="C41" s="1"/>
      <c r="D41" s="1"/>
      <c r="E41" s="1"/>
      <c r="F41" s="1"/>
      <c r="G41" s="1"/>
      <c r="H41" s="1"/>
      <c r="I41" s="1"/>
      <c r="J41" s="1"/>
      <c r="K41" s="1"/>
      <c r="L41" s="1"/>
      <c r="M41" s="1"/>
      <c r="R41" s="1"/>
      <c r="S41" s="1"/>
      <c r="V41" s="1"/>
    </row>
    <row r="42" spans="2:22" ht="15.75" x14ac:dyDescent="0.25">
      <c r="B42" s="1"/>
      <c r="C42" s="93"/>
      <c r="D42" s="280" t="s">
        <v>244</v>
      </c>
      <c r="F42" s="117"/>
      <c r="G42" s="176"/>
      <c r="H42" s="177" t="s">
        <v>115</v>
      </c>
      <c r="I42" s="178"/>
      <c r="J42" s="169"/>
      <c r="K42" s="176"/>
      <c r="L42" s="177" t="s">
        <v>112</v>
      </c>
      <c r="M42" s="178"/>
      <c r="N42" s="169"/>
      <c r="O42" s="176"/>
      <c r="P42" s="179" t="s">
        <v>314</v>
      </c>
      <c r="Q42" s="180"/>
      <c r="R42" s="1"/>
      <c r="S42" s="1"/>
    </row>
    <row r="43" spans="2:22" ht="15.75" x14ac:dyDescent="0.25">
      <c r="C43" s="68">
        <v>145</v>
      </c>
      <c r="D43" s="114" t="s">
        <v>18</v>
      </c>
      <c r="F43" s="89"/>
      <c r="G43" s="68">
        <v>111</v>
      </c>
      <c r="H43" s="114" t="s">
        <v>18</v>
      </c>
      <c r="I43" s="1"/>
      <c r="J43" s="89"/>
      <c r="K43" s="68">
        <v>10</v>
      </c>
      <c r="L43" s="114" t="s">
        <v>351</v>
      </c>
      <c r="M43" s="1"/>
      <c r="O43" s="68">
        <v>850</v>
      </c>
      <c r="P43" s="66" t="s">
        <v>18</v>
      </c>
      <c r="Q43" s="73"/>
      <c r="R43" s="178"/>
      <c r="V43" s="1"/>
    </row>
    <row r="44" spans="2:22" x14ac:dyDescent="0.25">
      <c r="C44" s="68">
        <v>140</v>
      </c>
      <c r="D44" s="114" t="s">
        <v>76</v>
      </c>
      <c r="F44" s="89"/>
      <c r="G44" s="68">
        <v>98</v>
      </c>
      <c r="H44" s="114" t="s">
        <v>76</v>
      </c>
      <c r="I44" s="1"/>
      <c r="J44" s="89"/>
      <c r="K44" s="68">
        <v>12</v>
      </c>
      <c r="L44" s="114" t="s">
        <v>185</v>
      </c>
      <c r="M44" s="1"/>
      <c r="O44" s="68">
        <v>749</v>
      </c>
      <c r="P44" s="66" t="s">
        <v>76</v>
      </c>
      <c r="Q44" s="73"/>
      <c r="R44" s="22"/>
      <c r="V44" s="1"/>
    </row>
    <row r="45" spans="2:22" x14ac:dyDescent="0.25">
      <c r="C45" s="68">
        <v>119</v>
      </c>
      <c r="D45" s="114" t="s">
        <v>534</v>
      </c>
      <c r="F45" s="89"/>
      <c r="G45" s="68">
        <v>66</v>
      </c>
      <c r="H45" s="114" t="s">
        <v>537</v>
      </c>
      <c r="I45" s="1"/>
      <c r="J45" s="89"/>
      <c r="K45" s="68">
        <v>12</v>
      </c>
      <c r="L45" s="114" t="s">
        <v>177</v>
      </c>
      <c r="M45" s="1"/>
      <c r="O45" s="68">
        <v>608</v>
      </c>
      <c r="P45" s="66" t="s">
        <v>538</v>
      </c>
      <c r="Q45" s="73"/>
      <c r="R45" s="22"/>
      <c r="V45" s="1"/>
    </row>
    <row r="46" spans="2:22" x14ac:dyDescent="0.25">
      <c r="C46" s="68">
        <v>116</v>
      </c>
      <c r="D46" s="114" t="s">
        <v>432</v>
      </c>
      <c r="F46" s="89"/>
      <c r="G46" s="68">
        <v>63</v>
      </c>
      <c r="H46" s="114" t="s">
        <v>222</v>
      </c>
      <c r="I46" s="1"/>
      <c r="J46" s="89"/>
      <c r="K46" s="68">
        <v>12</v>
      </c>
      <c r="L46" s="114" t="s">
        <v>45</v>
      </c>
      <c r="M46" s="1"/>
      <c r="O46" s="68">
        <v>412</v>
      </c>
      <c r="P46" s="66" t="s">
        <v>39</v>
      </c>
      <c r="Q46" s="73"/>
      <c r="R46" s="22"/>
      <c r="V46" s="1"/>
    </row>
    <row r="47" spans="2:22" x14ac:dyDescent="0.25">
      <c r="C47" s="68">
        <v>84</v>
      </c>
      <c r="D47" s="114" t="s">
        <v>23</v>
      </c>
      <c r="F47" s="89"/>
      <c r="G47" s="68">
        <v>44</v>
      </c>
      <c r="H47" s="114" t="s">
        <v>219</v>
      </c>
      <c r="I47" s="1"/>
      <c r="J47" s="89"/>
      <c r="K47" s="68">
        <v>14</v>
      </c>
      <c r="L47" s="114" t="s">
        <v>252</v>
      </c>
      <c r="M47" s="1"/>
      <c r="O47" s="68">
        <v>403</v>
      </c>
      <c r="P47" s="66" t="s">
        <v>101</v>
      </c>
      <c r="Q47" s="73"/>
      <c r="R47" s="22"/>
      <c r="V47" s="1"/>
    </row>
    <row r="48" spans="2:22" x14ac:dyDescent="0.25">
      <c r="C48" s="68">
        <v>82</v>
      </c>
      <c r="D48" s="114" t="s">
        <v>16</v>
      </c>
      <c r="F48" s="89"/>
      <c r="G48" s="68">
        <v>44</v>
      </c>
      <c r="H48" s="114" t="s">
        <v>104</v>
      </c>
      <c r="I48" s="1"/>
      <c r="J48" s="89"/>
      <c r="K48" s="68">
        <v>14</v>
      </c>
      <c r="L48" s="114" t="s">
        <v>162</v>
      </c>
      <c r="M48" s="1"/>
      <c r="O48" s="68">
        <v>401</v>
      </c>
      <c r="P48" s="66" t="s">
        <v>209</v>
      </c>
      <c r="Q48" s="73"/>
      <c r="R48" s="22"/>
      <c r="V48" s="1"/>
    </row>
    <row r="49" spans="3:22" x14ac:dyDescent="0.25">
      <c r="C49" s="68">
        <v>80</v>
      </c>
      <c r="D49" s="114" t="s">
        <v>11</v>
      </c>
      <c r="F49" s="89"/>
      <c r="G49" s="68">
        <v>43</v>
      </c>
      <c r="H49" s="114" t="s">
        <v>101</v>
      </c>
      <c r="I49" s="1"/>
      <c r="J49" s="89"/>
      <c r="K49" s="68">
        <v>16</v>
      </c>
      <c r="L49" s="114" t="s">
        <v>123</v>
      </c>
      <c r="M49" s="1"/>
      <c r="O49" s="68">
        <v>399</v>
      </c>
      <c r="P49" s="66" t="s">
        <v>212</v>
      </c>
      <c r="Q49" s="73"/>
      <c r="R49" s="22"/>
      <c r="T49" s="113"/>
      <c r="V49" s="1"/>
    </row>
    <row r="50" spans="3:22" x14ac:dyDescent="0.25">
      <c r="C50" s="68">
        <v>78</v>
      </c>
      <c r="D50" s="114" t="s">
        <v>24</v>
      </c>
      <c r="F50" s="89"/>
      <c r="G50" s="68">
        <v>38</v>
      </c>
      <c r="H50" s="114" t="s">
        <v>178</v>
      </c>
      <c r="I50" s="1"/>
      <c r="J50" s="89"/>
      <c r="K50" s="68">
        <v>19</v>
      </c>
      <c r="L50" s="114" t="s">
        <v>104</v>
      </c>
      <c r="M50" s="1"/>
      <c r="O50" s="68">
        <v>396</v>
      </c>
      <c r="P50" s="66" t="s">
        <v>178</v>
      </c>
      <c r="Q50" s="73"/>
      <c r="R50" s="22"/>
      <c r="V50" s="1"/>
    </row>
    <row r="51" spans="3:22" x14ac:dyDescent="0.25">
      <c r="C51" s="68">
        <v>72</v>
      </c>
      <c r="D51" s="114" t="s">
        <v>61</v>
      </c>
      <c r="F51" s="89"/>
      <c r="G51" s="68">
        <v>38</v>
      </c>
      <c r="H51" s="114" t="s">
        <v>106</v>
      </c>
      <c r="I51" s="1"/>
      <c r="J51" s="89"/>
      <c r="K51" s="68">
        <v>20</v>
      </c>
      <c r="L51" s="114" t="s">
        <v>110</v>
      </c>
      <c r="M51" s="1"/>
      <c r="O51" s="68">
        <v>369</v>
      </c>
      <c r="P51" s="66" t="s">
        <v>104</v>
      </c>
      <c r="Q51" s="73"/>
      <c r="R51" s="22"/>
      <c r="V51" s="1"/>
    </row>
    <row r="52" spans="3:22" x14ac:dyDescent="0.25">
      <c r="C52" s="68">
        <v>67</v>
      </c>
      <c r="D52" s="114" t="s">
        <v>12</v>
      </c>
      <c r="F52" s="89"/>
      <c r="G52" s="166">
        <v>37</v>
      </c>
      <c r="H52" s="118" t="s">
        <v>40</v>
      </c>
      <c r="I52" s="1"/>
      <c r="J52" s="89"/>
      <c r="K52" s="68">
        <v>22</v>
      </c>
      <c r="L52" s="114" t="s">
        <v>107</v>
      </c>
      <c r="M52" s="1"/>
      <c r="O52" s="166">
        <v>349</v>
      </c>
      <c r="P52" s="170" t="s">
        <v>40</v>
      </c>
      <c r="Q52" s="75"/>
      <c r="R52" s="22"/>
      <c r="V52" s="1"/>
    </row>
    <row r="53" spans="3:22" x14ac:dyDescent="0.25">
      <c r="C53" s="74">
        <v>67</v>
      </c>
      <c r="D53" s="112" t="s">
        <v>439</v>
      </c>
      <c r="E53" s="1"/>
      <c r="F53" s="89"/>
      <c r="G53" s="54"/>
      <c r="H53" s="1"/>
      <c r="I53" s="1"/>
      <c r="J53" s="1"/>
      <c r="K53" s="27"/>
      <c r="L53" s="281"/>
      <c r="M53" s="1"/>
      <c r="N53" s="1"/>
      <c r="O53" s="1"/>
      <c r="P53" s="1"/>
      <c r="Q53" s="1"/>
      <c r="R53" s="22"/>
      <c r="V53" s="1"/>
    </row>
    <row r="54" spans="3:22" x14ac:dyDescent="0.25">
      <c r="C54" s="17"/>
      <c r="D54" s="17"/>
      <c r="E54" s="1"/>
      <c r="F54" s="1"/>
      <c r="I54" s="1"/>
      <c r="J54" s="1"/>
      <c r="K54" s="1"/>
      <c r="L54" s="54"/>
      <c r="M54" s="1"/>
      <c r="N54" s="1"/>
      <c r="Q54" s="1"/>
      <c r="R54" s="1"/>
      <c r="S54" s="1"/>
      <c r="V54" s="1"/>
    </row>
    <row r="55" spans="3:22" x14ac:dyDescent="0.25">
      <c r="R55" s="1"/>
      <c r="V55" s="1"/>
    </row>
    <row r="56" spans="3:22" x14ac:dyDescent="0.25">
      <c r="V56" s="1"/>
    </row>
    <row r="57" spans="3:22" ht="15.75" x14ac:dyDescent="0.25">
      <c r="C57" s="176"/>
      <c r="D57" s="177" t="s">
        <v>315</v>
      </c>
      <c r="G57" s="181"/>
      <c r="H57" s="177" t="s">
        <v>316</v>
      </c>
      <c r="K57" s="176"/>
      <c r="L57" s="177" t="s">
        <v>317</v>
      </c>
      <c r="O57" s="181"/>
      <c r="P57" s="177" t="s">
        <v>318</v>
      </c>
      <c r="V57" s="1"/>
    </row>
    <row r="58" spans="3:22" x14ac:dyDescent="0.25">
      <c r="C58" s="174">
        <v>5.8620689655172411</v>
      </c>
      <c r="D58" s="114" t="s">
        <v>18</v>
      </c>
      <c r="G58" s="68">
        <v>85</v>
      </c>
      <c r="H58" s="114" t="s">
        <v>351</v>
      </c>
      <c r="K58" s="174">
        <v>2.896551724137931</v>
      </c>
      <c r="L58" s="114" t="s">
        <v>18</v>
      </c>
      <c r="O58" s="68">
        <v>430</v>
      </c>
      <c r="P58" s="114" t="s">
        <v>18</v>
      </c>
      <c r="V58" s="1"/>
    </row>
    <row r="59" spans="3:22" x14ac:dyDescent="0.25">
      <c r="C59" s="174">
        <v>5.8571428571428568</v>
      </c>
      <c r="D59" s="114" t="s">
        <v>104</v>
      </c>
      <c r="G59" s="68">
        <v>102</v>
      </c>
      <c r="H59" s="114" t="s">
        <v>185</v>
      </c>
      <c r="K59" s="174">
        <v>3.3642857142857143</v>
      </c>
      <c r="L59" s="114" t="s">
        <v>76</v>
      </c>
      <c r="O59" s="68">
        <v>278</v>
      </c>
      <c r="P59" s="114" t="s">
        <v>76</v>
      </c>
      <c r="V59" s="1"/>
    </row>
    <row r="60" spans="3:22" x14ac:dyDescent="0.25">
      <c r="C60" s="174">
        <v>5.7222222222222223</v>
      </c>
      <c r="D60" s="114" t="s">
        <v>39</v>
      </c>
      <c r="G60" s="68">
        <v>106</v>
      </c>
      <c r="H60" s="114" t="s">
        <v>59</v>
      </c>
      <c r="K60" s="174">
        <v>3.5416666666666665</v>
      </c>
      <c r="L60" s="114" t="s">
        <v>351</v>
      </c>
      <c r="O60" s="68">
        <v>129</v>
      </c>
      <c r="P60" s="114" t="s">
        <v>104</v>
      </c>
      <c r="V60" s="1"/>
    </row>
    <row r="61" spans="3:22" x14ac:dyDescent="0.25">
      <c r="C61" s="174">
        <v>5.3692307692307688</v>
      </c>
      <c r="D61" s="114" t="s">
        <v>40</v>
      </c>
      <c r="G61" s="68">
        <v>118</v>
      </c>
      <c r="H61" s="114" t="s">
        <v>177</v>
      </c>
      <c r="K61" s="174">
        <v>3.8095238095238093</v>
      </c>
      <c r="L61" s="114" t="s">
        <v>104</v>
      </c>
      <c r="O61" s="68">
        <v>78</v>
      </c>
      <c r="P61" s="114" t="s">
        <v>538</v>
      </c>
      <c r="V61" s="1"/>
    </row>
    <row r="62" spans="3:22" x14ac:dyDescent="0.25">
      <c r="C62" s="174">
        <v>5.35</v>
      </c>
      <c r="D62" s="114" t="s">
        <v>76</v>
      </c>
      <c r="G62" s="68">
        <v>118</v>
      </c>
      <c r="H62" s="114" t="s">
        <v>252</v>
      </c>
      <c r="K62" s="174">
        <v>3.9230769230769229</v>
      </c>
      <c r="L62" s="114" t="s">
        <v>185</v>
      </c>
      <c r="O62" s="68">
        <v>78</v>
      </c>
      <c r="P62" s="114" t="s">
        <v>39</v>
      </c>
      <c r="V62" s="1"/>
    </row>
    <row r="63" spans="3:22" x14ac:dyDescent="0.25">
      <c r="C63" s="174">
        <v>5.166666666666667</v>
      </c>
      <c r="D63" s="114" t="s">
        <v>101</v>
      </c>
      <c r="G63" s="68">
        <v>119</v>
      </c>
      <c r="H63" s="114" t="s">
        <v>162</v>
      </c>
      <c r="K63" s="174">
        <v>4.2307692307692308</v>
      </c>
      <c r="L63" s="114" t="s">
        <v>40</v>
      </c>
      <c r="O63" s="68">
        <v>74</v>
      </c>
      <c r="P63" s="114" t="s">
        <v>40</v>
      </c>
    </row>
    <row r="64" spans="3:22" x14ac:dyDescent="0.25">
      <c r="C64" s="174">
        <v>5.1092436974789912</v>
      </c>
      <c r="D64" s="114" t="s">
        <v>538</v>
      </c>
      <c r="G64" s="68">
        <v>158</v>
      </c>
      <c r="H64" s="114" t="s">
        <v>123</v>
      </c>
      <c r="K64" s="174">
        <v>4.2985074626865671</v>
      </c>
      <c r="L64" s="114" t="s">
        <v>439</v>
      </c>
      <c r="O64" s="68">
        <v>44</v>
      </c>
      <c r="P64" s="114" t="s">
        <v>101</v>
      </c>
    </row>
    <row r="65" spans="3:22" x14ac:dyDescent="0.25">
      <c r="C65" s="174">
        <v>5.0775862068965516</v>
      </c>
      <c r="D65" s="114" t="s">
        <v>222</v>
      </c>
      <c r="G65" s="68">
        <v>177</v>
      </c>
      <c r="H65" s="114" t="s">
        <v>107</v>
      </c>
      <c r="K65" s="174">
        <v>4.3703703703703702</v>
      </c>
      <c r="L65" s="114" t="s">
        <v>252</v>
      </c>
      <c r="O65" s="68">
        <v>38</v>
      </c>
      <c r="P65" s="114" t="s">
        <v>439</v>
      </c>
    </row>
    <row r="66" spans="3:22" x14ac:dyDescent="0.25">
      <c r="C66" s="174">
        <v>4.9874999999999998</v>
      </c>
      <c r="D66" s="114" t="s">
        <v>212</v>
      </c>
      <c r="G66" s="68">
        <v>199</v>
      </c>
      <c r="H66" s="114" t="s">
        <v>110</v>
      </c>
      <c r="K66" s="174">
        <v>4.4537815126050422</v>
      </c>
      <c r="L66" s="114" t="s">
        <v>538</v>
      </c>
      <c r="O66" s="68">
        <v>37</v>
      </c>
      <c r="P66" s="114" t="s">
        <v>222</v>
      </c>
      <c r="V66" s="1"/>
    </row>
    <row r="67" spans="3:22" x14ac:dyDescent="0.25">
      <c r="C67" s="174">
        <v>4.8902439024390247</v>
      </c>
      <c r="D67" s="114" t="s">
        <v>209</v>
      </c>
      <c r="G67" s="166">
        <v>240</v>
      </c>
      <c r="H67" s="118" t="s">
        <v>104</v>
      </c>
      <c r="K67" s="174">
        <v>4.5769230769230766</v>
      </c>
      <c r="L67" s="114" t="s">
        <v>162</v>
      </c>
      <c r="O67" s="166">
        <v>27</v>
      </c>
      <c r="P67" s="118" t="s">
        <v>351</v>
      </c>
      <c r="V67" s="1"/>
    </row>
    <row r="68" spans="3:22" x14ac:dyDescent="0.25">
      <c r="C68" s="172">
        <v>4.884615384615385</v>
      </c>
      <c r="D68" s="171" t="s">
        <v>185</v>
      </c>
      <c r="K68" s="174">
        <v>4.6025641025641022</v>
      </c>
      <c r="L68" s="114" t="s">
        <v>101</v>
      </c>
    </row>
    <row r="69" spans="3:22" x14ac:dyDescent="0.25">
      <c r="C69" s="173">
        <v>4.8656716417910451</v>
      </c>
      <c r="D69" s="284" t="s">
        <v>439</v>
      </c>
      <c r="K69" s="173">
        <v>4.6388888888888893</v>
      </c>
      <c r="L69" s="284" t="s">
        <v>39</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006DD-934C-4787-A52B-F7BA74D9702D}">
  <dimension ref="B1:AD72"/>
  <sheetViews>
    <sheetView showGridLines="0" zoomScaleNormal="100" workbookViewId="0"/>
  </sheetViews>
  <sheetFormatPr defaultRowHeight="15" x14ac:dyDescent="0.25"/>
  <cols>
    <col min="2" max="2" width="18" customWidth="1"/>
    <col min="11" max="11" width="20.7109375" customWidth="1"/>
    <col min="12" max="12" width="7.140625" style="1" bestFit="1" customWidth="1"/>
    <col min="13" max="13" width="5.28515625" style="1" bestFit="1" customWidth="1"/>
    <col min="14" max="14" width="6.140625" style="1" customWidth="1"/>
    <col min="15" max="15" width="4" style="1" bestFit="1" customWidth="1"/>
    <col min="16" max="16" width="6.85546875" style="1" bestFit="1" customWidth="1"/>
    <col min="17" max="17" width="4" style="1" bestFit="1" customWidth="1"/>
    <col min="18" max="18" width="7.140625" style="1" bestFit="1" customWidth="1"/>
    <col min="19" max="19" width="8.140625" style="1" bestFit="1" customWidth="1"/>
    <col min="21" max="21" width="3" style="1" bestFit="1" customWidth="1"/>
    <col min="22" max="22" width="22.28515625" style="1" bestFit="1" customWidth="1"/>
    <col min="23" max="23" width="7.140625" style="1" bestFit="1" customWidth="1"/>
    <col min="24" max="24" width="5.28515625" style="1" bestFit="1" customWidth="1"/>
    <col min="25" max="25" width="4.7109375" style="1" bestFit="1" customWidth="1"/>
    <col min="26" max="26" width="4" style="1" bestFit="1" customWidth="1"/>
    <col min="27" max="27" width="6.85546875" style="22" bestFit="1" customWidth="1"/>
    <col min="28" max="28" width="4" style="1" bestFit="1" customWidth="1"/>
    <col min="29" max="29" width="7.140625" style="22" bestFit="1" customWidth="1"/>
    <col min="30" max="30" width="8.140625" style="1" bestFit="1" customWidth="1"/>
  </cols>
  <sheetData>
    <row r="1" spans="2:19" ht="21" x14ac:dyDescent="0.35">
      <c r="N1" s="86" t="s">
        <v>298</v>
      </c>
    </row>
    <row r="2" spans="2:19" ht="21" x14ac:dyDescent="0.35">
      <c r="C2" s="85" t="s">
        <v>515</v>
      </c>
      <c r="N2" s="24" t="s">
        <v>541</v>
      </c>
    </row>
    <row r="3" spans="2:19" ht="21" x14ac:dyDescent="0.35">
      <c r="C3" s="85"/>
      <c r="N3" s="24"/>
    </row>
    <row r="5" spans="2:19" ht="18.75" x14ac:dyDescent="0.3">
      <c r="B5" s="93"/>
      <c r="C5" s="87"/>
      <c r="D5" s="94" t="s">
        <v>299</v>
      </c>
      <c r="E5" s="87"/>
      <c r="F5" s="87"/>
      <c r="G5" s="87"/>
      <c r="H5" s="87"/>
      <c r="I5" s="95"/>
      <c r="J5" s="1"/>
      <c r="K5" s="285" t="s">
        <v>295</v>
      </c>
      <c r="L5" s="286" t="s">
        <v>244</v>
      </c>
      <c r="M5" s="286" t="s">
        <v>115</v>
      </c>
      <c r="N5" s="286" t="s">
        <v>112</v>
      </c>
      <c r="O5" s="286" t="s">
        <v>113</v>
      </c>
      <c r="P5" s="287" t="s">
        <v>117</v>
      </c>
      <c r="Q5" s="286" t="s">
        <v>114</v>
      </c>
      <c r="R5" s="287" t="s">
        <v>116</v>
      </c>
      <c r="S5" s="288" t="s">
        <v>118</v>
      </c>
    </row>
    <row r="6" spans="2:19" x14ac:dyDescent="0.25">
      <c r="B6" s="96" t="s">
        <v>295</v>
      </c>
      <c r="C6" s="18" t="s">
        <v>244</v>
      </c>
      <c r="D6" s="18" t="s">
        <v>115</v>
      </c>
      <c r="E6" s="18" t="s">
        <v>112</v>
      </c>
      <c r="F6" s="18" t="s">
        <v>113</v>
      </c>
      <c r="G6" s="18" t="s">
        <v>117</v>
      </c>
      <c r="H6" s="18" t="s">
        <v>114</v>
      </c>
      <c r="I6" s="97" t="s">
        <v>116</v>
      </c>
      <c r="J6" s="1"/>
      <c r="K6" s="312" t="s">
        <v>18</v>
      </c>
      <c r="L6" s="17">
        <v>145</v>
      </c>
      <c r="M6" s="17">
        <v>112</v>
      </c>
      <c r="N6" s="17">
        <v>33</v>
      </c>
      <c r="O6" s="17">
        <v>881</v>
      </c>
      <c r="P6" s="19">
        <v>6.0758620689655176</v>
      </c>
      <c r="Q6" s="17">
        <v>402</v>
      </c>
      <c r="R6" s="19">
        <v>2.7724137931034485</v>
      </c>
      <c r="S6" s="72">
        <v>479</v>
      </c>
    </row>
    <row r="7" spans="2:19" x14ac:dyDescent="0.25">
      <c r="B7" s="309" t="s">
        <v>222</v>
      </c>
      <c r="C7" s="17">
        <v>115</v>
      </c>
      <c r="D7" s="17">
        <v>63</v>
      </c>
      <c r="E7" s="17">
        <v>53</v>
      </c>
      <c r="F7" s="17">
        <v>595</v>
      </c>
      <c r="G7" s="19">
        <v>5.1739130434782608</v>
      </c>
      <c r="H7" s="17">
        <v>540</v>
      </c>
      <c r="I7" s="167">
        <v>4.6956521739130439</v>
      </c>
      <c r="J7" s="1"/>
      <c r="K7" s="312" t="s">
        <v>76</v>
      </c>
      <c r="L7" s="17">
        <v>140</v>
      </c>
      <c r="M7" s="17">
        <v>98</v>
      </c>
      <c r="N7" s="17">
        <v>42</v>
      </c>
      <c r="O7" s="17">
        <v>749</v>
      </c>
      <c r="P7" s="19">
        <v>5.35</v>
      </c>
      <c r="Q7" s="17">
        <v>471</v>
      </c>
      <c r="R7" s="19">
        <v>3.3642857142857143</v>
      </c>
      <c r="S7" s="72">
        <v>278</v>
      </c>
    </row>
    <row r="8" spans="2:19" x14ac:dyDescent="0.25">
      <c r="B8" s="309" t="s">
        <v>101</v>
      </c>
      <c r="C8" s="1">
        <v>78</v>
      </c>
      <c r="D8" s="1">
        <v>43</v>
      </c>
      <c r="E8" s="1">
        <v>35</v>
      </c>
      <c r="F8" s="1">
        <v>403</v>
      </c>
      <c r="G8" s="22">
        <v>5.166666666666667</v>
      </c>
      <c r="H8" s="1">
        <v>359</v>
      </c>
      <c r="I8" s="90">
        <v>4.6025641025641022</v>
      </c>
      <c r="J8" s="1"/>
      <c r="K8" s="312" t="s">
        <v>58</v>
      </c>
      <c r="L8" s="17">
        <v>120</v>
      </c>
      <c r="M8" s="17">
        <v>67</v>
      </c>
      <c r="N8" s="17">
        <v>53</v>
      </c>
      <c r="O8" s="17">
        <v>617</v>
      </c>
      <c r="P8" s="19">
        <v>5.1416666666666666</v>
      </c>
      <c r="Q8" s="17">
        <v>546</v>
      </c>
      <c r="R8" s="19">
        <v>4.55</v>
      </c>
      <c r="S8" s="72">
        <v>71</v>
      </c>
    </row>
    <row r="9" spans="2:19" x14ac:dyDescent="0.25">
      <c r="B9" s="309" t="s">
        <v>209</v>
      </c>
      <c r="C9" s="17">
        <v>80</v>
      </c>
      <c r="D9" s="17">
        <v>38</v>
      </c>
      <c r="E9" s="17">
        <v>42</v>
      </c>
      <c r="F9" s="17">
        <v>417</v>
      </c>
      <c r="G9" s="19">
        <v>5.2125000000000004</v>
      </c>
      <c r="H9" s="17">
        <v>375</v>
      </c>
      <c r="I9" s="167">
        <v>4.6875</v>
      </c>
      <c r="J9" s="1"/>
      <c r="K9" s="312" t="s">
        <v>103</v>
      </c>
      <c r="L9" s="17">
        <v>115</v>
      </c>
      <c r="M9" s="17">
        <v>63</v>
      </c>
      <c r="N9" s="17">
        <v>53</v>
      </c>
      <c r="O9" s="17">
        <v>595</v>
      </c>
      <c r="P9" s="19">
        <v>5.1739130434782608</v>
      </c>
      <c r="Q9" s="17">
        <v>540</v>
      </c>
      <c r="R9" s="19">
        <v>4.6956521739130439</v>
      </c>
      <c r="S9" s="72">
        <v>55</v>
      </c>
    </row>
    <row r="10" spans="2:19" x14ac:dyDescent="0.25">
      <c r="B10" s="309" t="s">
        <v>42</v>
      </c>
      <c r="C10" s="1">
        <v>76</v>
      </c>
      <c r="D10" s="1">
        <v>36</v>
      </c>
      <c r="E10" s="1">
        <v>40</v>
      </c>
      <c r="F10" s="1">
        <v>336</v>
      </c>
      <c r="G10" s="22">
        <v>4.4210526315789478</v>
      </c>
      <c r="H10" s="1">
        <v>402</v>
      </c>
      <c r="I10" s="90">
        <v>5.2894736842105265</v>
      </c>
      <c r="J10" s="1"/>
      <c r="K10" s="312" t="s">
        <v>104</v>
      </c>
      <c r="L10" s="17">
        <v>65</v>
      </c>
      <c r="M10" s="17">
        <v>44</v>
      </c>
      <c r="N10" s="17">
        <v>21</v>
      </c>
      <c r="O10" s="17">
        <v>377</v>
      </c>
      <c r="P10" s="19">
        <v>5.8</v>
      </c>
      <c r="Q10" s="17">
        <v>240</v>
      </c>
      <c r="R10" s="19">
        <v>3.6923076923076925</v>
      </c>
      <c r="S10" s="72">
        <v>137</v>
      </c>
    </row>
    <row r="11" spans="2:19" x14ac:dyDescent="0.25">
      <c r="B11" s="309" t="s">
        <v>252</v>
      </c>
      <c r="C11" s="1">
        <v>49</v>
      </c>
      <c r="D11" s="1">
        <v>23</v>
      </c>
      <c r="E11" s="1">
        <v>26</v>
      </c>
      <c r="F11" s="1">
        <v>209</v>
      </c>
      <c r="G11" s="22">
        <v>4.2653061224489797</v>
      </c>
      <c r="H11" s="1">
        <v>220</v>
      </c>
      <c r="I11" s="90">
        <v>13.75</v>
      </c>
      <c r="J11" s="1"/>
      <c r="K11" s="312" t="s">
        <v>101</v>
      </c>
      <c r="L11" s="17">
        <v>78</v>
      </c>
      <c r="M11" s="17">
        <v>43</v>
      </c>
      <c r="N11" s="17">
        <v>35</v>
      </c>
      <c r="O11" s="17">
        <v>403</v>
      </c>
      <c r="P11" s="19">
        <v>5.166666666666667</v>
      </c>
      <c r="Q11" s="17">
        <v>359</v>
      </c>
      <c r="R11" s="19">
        <v>4.6025641025641022</v>
      </c>
      <c r="S11" s="72">
        <v>44</v>
      </c>
    </row>
    <row r="12" spans="2:19" x14ac:dyDescent="0.25">
      <c r="B12" s="98" t="s">
        <v>351</v>
      </c>
      <c r="C12" s="1">
        <v>24</v>
      </c>
      <c r="D12" s="1">
        <v>14</v>
      </c>
      <c r="E12" s="1">
        <v>10</v>
      </c>
      <c r="F12" s="1">
        <v>112</v>
      </c>
      <c r="G12" s="22">
        <v>4.666666666666667</v>
      </c>
      <c r="H12" s="1">
        <v>85</v>
      </c>
      <c r="I12" s="90">
        <v>3.5416666666666665</v>
      </c>
      <c r="J12" s="1"/>
      <c r="K12" s="312" t="s">
        <v>39</v>
      </c>
      <c r="L12" s="17">
        <v>68</v>
      </c>
      <c r="M12" s="17">
        <v>39</v>
      </c>
      <c r="N12" s="17">
        <v>29</v>
      </c>
      <c r="O12" s="17">
        <v>376</v>
      </c>
      <c r="P12" s="19">
        <v>64.172619047619051</v>
      </c>
      <c r="Q12" s="17">
        <v>306</v>
      </c>
      <c r="R12" s="19">
        <v>4.5</v>
      </c>
      <c r="S12" s="72">
        <v>70</v>
      </c>
    </row>
    <row r="13" spans="2:19" x14ac:dyDescent="0.25">
      <c r="B13" s="98" t="s">
        <v>162</v>
      </c>
      <c r="C13" s="1">
        <v>26</v>
      </c>
      <c r="D13" s="1">
        <v>12</v>
      </c>
      <c r="E13" s="1">
        <v>14</v>
      </c>
      <c r="F13" s="1">
        <v>117</v>
      </c>
      <c r="G13" s="22">
        <v>4.5</v>
      </c>
      <c r="H13" s="1">
        <v>119</v>
      </c>
      <c r="I13" s="90">
        <v>4.5769230769230766</v>
      </c>
      <c r="J13" s="1"/>
      <c r="K13" s="312" t="s">
        <v>40</v>
      </c>
      <c r="L13" s="17">
        <v>65</v>
      </c>
      <c r="M13" s="17">
        <v>37</v>
      </c>
      <c r="N13" s="17">
        <v>28</v>
      </c>
      <c r="O13" s="17">
        <v>347</v>
      </c>
      <c r="P13" s="19">
        <v>5.3384615384615381</v>
      </c>
      <c r="Q13" s="17">
        <v>275</v>
      </c>
      <c r="R13" s="19">
        <v>4.2307692307692308</v>
      </c>
      <c r="S13" s="72">
        <v>72</v>
      </c>
    </row>
    <row r="14" spans="2:19" x14ac:dyDescent="0.25">
      <c r="B14" s="98" t="s">
        <v>105</v>
      </c>
      <c r="C14" s="1">
        <v>18</v>
      </c>
      <c r="D14" s="1">
        <v>6</v>
      </c>
      <c r="E14" s="1">
        <v>12</v>
      </c>
      <c r="F14" s="1">
        <v>72</v>
      </c>
      <c r="G14" s="1">
        <v>4</v>
      </c>
      <c r="H14" s="1">
        <v>113</v>
      </c>
      <c r="I14" s="90">
        <v>6.2777777777777777</v>
      </c>
      <c r="J14" s="1"/>
      <c r="K14" s="312" t="s">
        <v>106</v>
      </c>
      <c r="L14" s="17">
        <v>80</v>
      </c>
      <c r="M14" s="17">
        <v>38</v>
      </c>
      <c r="N14" s="17">
        <v>42</v>
      </c>
      <c r="O14" s="17">
        <v>417</v>
      </c>
      <c r="P14" s="19">
        <v>5.2125000000000004</v>
      </c>
      <c r="Q14" s="17">
        <v>375</v>
      </c>
      <c r="R14" s="19">
        <v>4.6875</v>
      </c>
      <c r="S14" s="72">
        <v>42</v>
      </c>
    </row>
    <row r="15" spans="2:19" x14ac:dyDescent="0.25">
      <c r="B15" s="98" t="s">
        <v>119</v>
      </c>
      <c r="C15" s="1">
        <v>17</v>
      </c>
      <c r="D15" s="1">
        <v>5</v>
      </c>
      <c r="E15" s="1">
        <v>12</v>
      </c>
      <c r="F15" s="1">
        <v>81</v>
      </c>
      <c r="G15" s="22">
        <v>4.7647058823529411</v>
      </c>
      <c r="H15" s="1">
        <v>102</v>
      </c>
      <c r="I15" s="90">
        <v>6</v>
      </c>
      <c r="J15" s="1"/>
      <c r="K15" s="312" t="s">
        <v>108</v>
      </c>
      <c r="L15" s="17">
        <v>80</v>
      </c>
      <c r="M15" s="17">
        <v>36</v>
      </c>
      <c r="N15" s="17">
        <v>44</v>
      </c>
      <c r="O15" s="17">
        <v>378</v>
      </c>
      <c r="P15" s="19">
        <v>4.7249999999999996</v>
      </c>
      <c r="Q15" s="17">
        <v>393</v>
      </c>
      <c r="R15" s="19">
        <v>4.9124999999999996</v>
      </c>
      <c r="S15" s="72">
        <v>-15</v>
      </c>
    </row>
    <row r="16" spans="2:19" x14ac:dyDescent="0.25">
      <c r="B16" s="98" t="s">
        <v>229</v>
      </c>
      <c r="C16" s="1">
        <v>11</v>
      </c>
      <c r="D16" s="1">
        <v>3</v>
      </c>
      <c r="E16" s="1">
        <v>8</v>
      </c>
      <c r="F16" s="1">
        <v>45</v>
      </c>
      <c r="G16" s="22">
        <v>4.0909090909090908</v>
      </c>
      <c r="H16" s="1">
        <v>85</v>
      </c>
      <c r="I16" s="90">
        <v>7.7272727272727275</v>
      </c>
      <c r="J16" s="1"/>
      <c r="K16" s="312" t="s">
        <v>42</v>
      </c>
      <c r="L16" s="17">
        <v>76</v>
      </c>
      <c r="M16" s="17">
        <v>36</v>
      </c>
      <c r="N16" s="17">
        <v>40</v>
      </c>
      <c r="O16" s="17">
        <v>336</v>
      </c>
      <c r="P16" s="19">
        <v>4.4210526315789478</v>
      </c>
      <c r="Q16" s="17">
        <v>402</v>
      </c>
      <c r="R16" s="19">
        <v>5.2894736842105265</v>
      </c>
      <c r="S16" s="72">
        <v>-66</v>
      </c>
    </row>
    <row r="17" spans="2:19" x14ac:dyDescent="0.25">
      <c r="B17" s="98" t="s">
        <v>153</v>
      </c>
      <c r="C17" s="1">
        <v>8</v>
      </c>
      <c r="D17" s="1">
        <v>2</v>
      </c>
      <c r="E17" s="1">
        <v>6</v>
      </c>
      <c r="F17" s="1">
        <v>19</v>
      </c>
      <c r="G17" s="22">
        <v>2.375</v>
      </c>
      <c r="H17" s="1">
        <v>56</v>
      </c>
      <c r="I17" s="73">
        <v>7</v>
      </c>
      <c r="J17" s="1"/>
      <c r="K17" s="312" t="s">
        <v>38</v>
      </c>
      <c r="L17" s="17">
        <v>76</v>
      </c>
      <c r="M17" s="17">
        <v>34</v>
      </c>
      <c r="N17" s="17">
        <v>42</v>
      </c>
      <c r="O17" s="17">
        <v>390</v>
      </c>
      <c r="P17" s="19">
        <v>5.1315789473684212</v>
      </c>
      <c r="Q17" s="17">
        <v>422</v>
      </c>
      <c r="R17" s="19">
        <v>5.5526315789473681</v>
      </c>
      <c r="S17" s="72">
        <v>-32</v>
      </c>
    </row>
    <row r="18" spans="2:19" x14ac:dyDescent="0.25">
      <c r="B18" s="98" t="s">
        <v>161</v>
      </c>
      <c r="C18" s="1">
        <v>2</v>
      </c>
      <c r="D18" s="1">
        <v>0</v>
      </c>
      <c r="E18" s="1">
        <v>2</v>
      </c>
      <c r="F18" s="1">
        <v>5</v>
      </c>
      <c r="G18" s="1">
        <v>5</v>
      </c>
      <c r="H18" s="1">
        <v>23</v>
      </c>
      <c r="I18" s="73">
        <v>23</v>
      </c>
      <c r="J18" s="1"/>
      <c r="K18" s="312" t="s">
        <v>439</v>
      </c>
      <c r="L18" s="17">
        <v>54</v>
      </c>
      <c r="M18" s="17">
        <v>26</v>
      </c>
      <c r="N18" s="17">
        <v>28</v>
      </c>
      <c r="O18" s="17">
        <v>270</v>
      </c>
      <c r="P18" s="19">
        <v>5</v>
      </c>
      <c r="Q18" s="17">
        <v>253</v>
      </c>
      <c r="R18" s="19">
        <v>4.6851851851851851</v>
      </c>
      <c r="S18" s="72">
        <v>17</v>
      </c>
    </row>
    <row r="19" spans="2:19" x14ac:dyDescent="0.25">
      <c r="B19" s="98" t="s">
        <v>540</v>
      </c>
      <c r="C19" s="1">
        <v>14</v>
      </c>
      <c r="D19" s="1">
        <v>8</v>
      </c>
      <c r="E19" s="1">
        <v>6</v>
      </c>
      <c r="F19" s="1">
        <v>66</v>
      </c>
      <c r="G19" s="22">
        <v>4.7142857142857144</v>
      </c>
      <c r="H19" s="1">
        <v>55</v>
      </c>
      <c r="I19" s="90">
        <v>3.9285714285714284</v>
      </c>
      <c r="J19" s="1"/>
      <c r="K19" s="312" t="s">
        <v>252</v>
      </c>
      <c r="L19" s="17">
        <v>49</v>
      </c>
      <c r="M19" s="17">
        <v>23</v>
      </c>
      <c r="N19" s="17">
        <v>26</v>
      </c>
      <c r="O19" s="17">
        <v>209</v>
      </c>
      <c r="P19" s="19">
        <v>4.2653061224489797</v>
      </c>
      <c r="Q19" s="17">
        <v>220</v>
      </c>
      <c r="R19" s="19">
        <v>13.75</v>
      </c>
      <c r="S19" s="72">
        <v>-11</v>
      </c>
    </row>
    <row r="20" spans="2:19" x14ac:dyDescent="0.25">
      <c r="B20" s="99"/>
      <c r="C20" s="101">
        <v>512</v>
      </c>
      <c r="D20" s="101">
        <v>248</v>
      </c>
      <c r="E20" s="101">
        <v>264</v>
      </c>
      <c r="F20" s="273">
        <v>2420</v>
      </c>
      <c r="G20" s="102">
        <f>F20/C20</f>
        <v>4.7265625</v>
      </c>
      <c r="H20" s="101">
        <f>SUM(H7:H19)</f>
        <v>2534</v>
      </c>
      <c r="I20" s="103">
        <f>H20/C20</f>
        <v>4.94921875</v>
      </c>
      <c r="J20" s="1"/>
      <c r="K20" s="312" t="s">
        <v>43</v>
      </c>
      <c r="L20" s="17">
        <v>55</v>
      </c>
      <c r="M20" s="17">
        <v>25</v>
      </c>
      <c r="N20" s="17">
        <v>30</v>
      </c>
      <c r="O20" s="17">
        <v>264</v>
      </c>
      <c r="P20" s="19">
        <v>6.1395348837209305</v>
      </c>
      <c r="Q20" s="17">
        <v>325</v>
      </c>
      <c r="R20" s="19">
        <v>7.558139534883721</v>
      </c>
      <c r="S20" s="72">
        <v>-61</v>
      </c>
    </row>
    <row r="21" spans="2:19" x14ac:dyDescent="0.25">
      <c r="J21" s="1"/>
      <c r="K21" s="312" t="s">
        <v>71</v>
      </c>
      <c r="L21" s="17">
        <v>52</v>
      </c>
      <c r="M21" s="17">
        <v>20</v>
      </c>
      <c r="N21" s="17">
        <v>32</v>
      </c>
      <c r="O21" s="17">
        <v>190</v>
      </c>
      <c r="P21" s="19">
        <v>4.5238095238095237</v>
      </c>
      <c r="Q21" s="17">
        <v>311</v>
      </c>
      <c r="R21" s="19">
        <v>7.4047619047619051</v>
      </c>
      <c r="S21" s="72">
        <v>-121</v>
      </c>
    </row>
    <row r="22" spans="2:19" x14ac:dyDescent="0.25">
      <c r="J22" s="1"/>
      <c r="K22" s="312" t="s">
        <v>102</v>
      </c>
      <c r="L22" s="17">
        <v>52</v>
      </c>
      <c r="M22" s="17">
        <v>16</v>
      </c>
      <c r="N22" s="17">
        <v>36</v>
      </c>
      <c r="O22" s="17">
        <v>164</v>
      </c>
      <c r="P22" s="19">
        <v>3.1538461538461537</v>
      </c>
      <c r="Q22" s="17">
        <v>300</v>
      </c>
      <c r="R22" s="19">
        <v>5.7692307692307692</v>
      </c>
      <c r="S22" s="72">
        <v>-136</v>
      </c>
    </row>
    <row r="23" spans="2:19" ht="18.75" x14ac:dyDescent="0.3">
      <c r="B23" s="93"/>
      <c r="C23" s="87"/>
      <c r="D23" s="94" t="s">
        <v>300</v>
      </c>
      <c r="E23" s="87"/>
      <c r="F23" s="100"/>
      <c r="G23" s="100"/>
      <c r="H23" s="100"/>
      <c r="I23" s="95"/>
      <c r="J23" s="1"/>
      <c r="K23" s="312" t="s">
        <v>12</v>
      </c>
      <c r="L23" s="17">
        <v>67</v>
      </c>
      <c r="M23" s="17">
        <v>17</v>
      </c>
      <c r="N23" s="17">
        <v>50</v>
      </c>
      <c r="O23" s="17">
        <v>250</v>
      </c>
      <c r="P23" s="19">
        <v>3.7313432835820897</v>
      </c>
      <c r="Q23" s="17">
        <v>417</v>
      </c>
      <c r="R23" s="19">
        <v>6.2238805970149258</v>
      </c>
      <c r="S23" s="72">
        <v>-167</v>
      </c>
    </row>
    <row r="24" spans="2:19" x14ac:dyDescent="0.25">
      <c r="B24" s="96" t="s">
        <v>295</v>
      </c>
      <c r="C24" s="18" t="s">
        <v>244</v>
      </c>
      <c r="D24" s="18" t="s">
        <v>115</v>
      </c>
      <c r="E24" s="18" t="s">
        <v>112</v>
      </c>
      <c r="F24" s="18" t="s">
        <v>113</v>
      </c>
      <c r="G24" s="18" t="s">
        <v>117</v>
      </c>
      <c r="H24" s="18" t="s">
        <v>114</v>
      </c>
      <c r="I24" s="97" t="s">
        <v>116</v>
      </c>
      <c r="J24" s="1"/>
      <c r="K24" s="312" t="s">
        <v>351</v>
      </c>
      <c r="L24" s="17">
        <v>24</v>
      </c>
      <c r="M24" s="17">
        <v>14</v>
      </c>
      <c r="N24" s="17">
        <v>10</v>
      </c>
      <c r="O24" s="17">
        <v>112</v>
      </c>
      <c r="P24" s="19">
        <v>4.666666666666667</v>
      </c>
      <c r="Q24" s="17">
        <v>85</v>
      </c>
      <c r="R24" s="19">
        <v>3.5416666666666665</v>
      </c>
      <c r="S24" s="72">
        <v>27</v>
      </c>
    </row>
    <row r="25" spans="2:19" x14ac:dyDescent="0.25">
      <c r="B25" s="98" t="s">
        <v>39</v>
      </c>
      <c r="C25" s="1">
        <v>68</v>
      </c>
      <c r="D25" s="1">
        <v>39</v>
      </c>
      <c r="E25" s="1">
        <v>29</v>
      </c>
      <c r="F25" s="1">
        <v>376</v>
      </c>
      <c r="G25" s="22">
        <v>64.172619047619051</v>
      </c>
      <c r="H25" s="1">
        <v>306</v>
      </c>
      <c r="I25" s="90">
        <v>4.5</v>
      </c>
      <c r="J25" s="1"/>
      <c r="K25" s="312" t="s">
        <v>185</v>
      </c>
      <c r="L25" s="17">
        <v>26</v>
      </c>
      <c r="M25" s="17">
        <v>14</v>
      </c>
      <c r="N25" s="17">
        <v>12</v>
      </c>
      <c r="O25" s="17">
        <v>127</v>
      </c>
      <c r="P25" s="19">
        <v>4.884615384615385</v>
      </c>
      <c r="Q25" s="17">
        <v>102</v>
      </c>
      <c r="R25" s="19">
        <v>3.9230769230769229</v>
      </c>
      <c r="S25" s="72">
        <v>25</v>
      </c>
    </row>
    <row r="26" spans="2:19" x14ac:dyDescent="0.25">
      <c r="B26" s="98" t="s">
        <v>40</v>
      </c>
      <c r="C26" s="17">
        <v>65</v>
      </c>
      <c r="D26" s="17">
        <v>37</v>
      </c>
      <c r="E26" s="17">
        <v>28</v>
      </c>
      <c r="F26" s="17">
        <v>347</v>
      </c>
      <c r="G26" s="19">
        <v>5.3384615384615381</v>
      </c>
      <c r="H26" s="17">
        <v>275</v>
      </c>
      <c r="I26" s="167">
        <v>4.2307692307692308</v>
      </c>
      <c r="J26" s="1"/>
      <c r="K26" s="312" t="s">
        <v>123</v>
      </c>
      <c r="L26" s="17">
        <v>30</v>
      </c>
      <c r="M26" s="17">
        <v>14</v>
      </c>
      <c r="N26" s="17">
        <v>16</v>
      </c>
      <c r="O26" s="17">
        <v>136</v>
      </c>
      <c r="P26" s="19">
        <v>4.5333333333333332</v>
      </c>
      <c r="Q26" s="17">
        <v>158</v>
      </c>
      <c r="R26" s="19">
        <v>5.2666666666666666</v>
      </c>
      <c r="S26" s="72">
        <v>-22</v>
      </c>
    </row>
    <row r="27" spans="2:19" x14ac:dyDescent="0.25">
      <c r="B27" s="98" t="s">
        <v>43</v>
      </c>
      <c r="C27" s="17">
        <v>55</v>
      </c>
      <c r="D27" s="17">
        <v>25</v>
      </c>
      <c r="E27" s="17">
        <v>30</v>
      </c>
      <c r="F27" s="17">
        <v>264</v>
      </c>
      <c r="G27" s="19">
        <v>6.1395348837209305</v>
      </c>
      <c r="H27" s="17">
        <v>325</v>
      </c>
      <c r="I27" s="167">
        <v>7.558139534883721</v>
      </c>
      <c r="J27" s="1"/>
      <c r="K27" s="312" t="s">
        <v>162</v>
      </c>
      <c r="L27" s="17">
        <v>26</v>
      </c>
      <c r="M27" s="17">
        <v>12</v>
      </c>
      <c r="N27" s="17">
        <v>14</v>
      </c>
      <c r="O27" s="17">
        <v>117</v>
      </c>
      <c r="P27" s="19">
        <v>4.5</v>
      </c>
      <c r="Q27" s="17">
        <v>119</v>
      </c>
      <c r="R27" s="19">
        <v>4.5769230769230766</v>
      </c>
      <c r="S27" s="72">
        <v>-2</v>
      </c>
    </row>
    <row r="28" spans="2:19" x14ac:dyDescent="0.25">
      <c r="B28" s="98" t="s">
        <v>123</v>
      </c>
      <c r="C28" s="17">
        <v>30</v>
      </c>
      <c r="D28" s="17">
        <v>14</v>
      </c>
      <c r="E28" s="17">
        <v>16</v>
      </c>
      <c r="F28" s="17">
        <v>136</v>
      </c>
      <c r="G28" s="19">
        <v>4.5333333333333332</v>
      </c>
      <c r="H28" s="17">
        <v>158</v>
      </c>
      <c r="I28" s="167">
        <v>5.2666666666666666</v>
      </c>
      <c r="J28" s="1"/>
      <c r="K28" s="312" t="s">
        <v>152</v>
      </c>
      <c r="L28" s="17">
        <v>23</v>
      </c>
      <c r="M28" s="17">
        <v>11</v>
      </c>
      <c r="N28" s="17">
        <v>12</v>
      </c>
      <c r="O28" s="17">
        <v>110</v>
      </c>
      <c r="P28" s="19">
        <v>4.7826086956521738</v>
      </c>
      <c r="Q28" s="17">
        <v>118</v>
      </c>
      <c r="R28" s="19">
        <v>5.1304347826086953</v>
      </c>
      <c r="S28" s="72">
        <v>-8</v>
      </c>
    </row>
    <row r="29" spans="2:19" x14ac:dyDescent="0.25">
      <c r="B29" s="98" t="s">
        <v>152</v>
      </c>
      <c r="C29" s="1">
        <v>23</v>
      </c>
      <c r="D29" s="1">
        <v>11</v>
      </c>
      <c r="E29" s="1">
        <v>12</v>
      </c>
      <c r="F29" s="1">
        <v>110</v>
      </c>
      <c r="G29" s="22">
        <v>4.7826086956521738</v>
      </c>
      <c r="H29" s="1">
        <v>118</v>
      </c>
      <c r="I29" s="90">
        <v>5.1304347826086953</v>
      </c>
      <c r="J29" s="1"/>
      <c r="K29" s="312" t="s">
        <v>109</v>
      </c>
      <c r="L29" s="17">
        <v>43</v>
      </c>
      <c r="M29" s="17">
        <v>11</v>
      </c>
      <c r="N29" s="17">
        <v>32</v>
      </c>
      <c r="O29" s="17">
        <v>155</v>
      </c>
      <c r="P29" s="19">
        <v>3.6046511627906979</v>
      </c>
      <c r="Q29" s="17">
        <v>262</v>
      </c>
      <c r="R29" s="19">
        <v>6.0930232558139537</v>
      </c>
      <c r="S29" s="72">
        <v>-107</v>
      </c>
    </row>
    <row r="30" spans="2:19" x14ac:dyDescent="0.25">
      <c r="B30" s="98" t="s">
        <v>234</v>
      </c>
      <c r="C30" s="1">
        <v>6</v>
      </c>
      <c r="D30" s="1">
        <v>2</v>
      </c>
      <c r="E30" s="1">
        <v>4</v>
      </c>
      <c r="F30" s="1">
        <v>25</v>
      </c>
      <c r="G30" s="22">
        <v>4.166666666666667</v>
      </c>
      <c r="H30" s="1">
        <v>32</v>
      </c>
      <c r="I30" s="90">
        <v>5.333333333333333</v>
      </c>
      <c r="J30" s="1"/>
      <c r="K30" s="312" t="s">
        <v>403</v>
      </c>
      <c r="L30" s="17">
        <v>14</v>
      </c>
      <c r="M30" s="17">
        <v>10</v>
      </c>
      <c r="N30" s="17">
        <v>4</v>
      </c>
      <c r="O30" s="17">
        <v>55</v>
      </c>
      <c r="P30" s="19">
        <v>3.9285714285714284</v>
      </c>
      <c r="Q30" s="17">
        <v>35</v>
      </c>
      <c r="R30" s="19">
        <v>2.5</v>
      </c>
      <c r="S30" s="72">
        <v>20</v>
      </c>
    </row>
    <row r="31" spans="2:19" x14ac:dyDescent="0.25">
      <c r="B31" s="98" t="s">
        <v>415</v>
      </c>
      <c r="C31" s="1">
        <v>2</v>
      </c>
      <c r="D31" s="1">
        <v>0</v>
      </c>
      <c r="E31" s="1">
        <v>2</v>
      </c>
      <c r="F31" s="1">
        <v>7</v>
      </c>
      <c r="G31" s="22">
        <v>3.5</v>
      </c>
      <c r="H31" s="1">
        <v>16</v>
      </c>
      <c r="I31" s="90">
        <v>8</v>
      </c>
      <c r="J31" s="1"/>
      <c r="K31" s="312" t="s">
        <v>160</v>
      </c>
      <c r="L31" s="17">
        <v>11</v>
      </c>
      <c r="M31" s="17">
        <v>7</v>
      </c>
      <c r="N31" s="17">
        <v>4</v>
      </c>
      <c r="O31" s="17">
        <v>56</v>
      </c>
      <c r="P31" s="19">
        <v>5.0909090909090908</v>
      </c>
      <c r="Q31" s="17">
        <v>48</v>
      </c>
      <c r="R31" s="19">
        <v>4.3636363636363633</v>
      </c>
      <c r="S31" s="72">
        <v>8</v>
      </c>
    </row>
    <row r="32" spans="2:19" x14ac:dyDescent="0.25">
      <c r="B32" s="99"/>
      <c r="C32" s="101">
        <f>SUM(C25:C31)</f>
        <v>249</v>
      </c>
      <c r="D32" s="101">
        <f>SUM(D25:D31)</f>
        <v>128</v>
      </c>
      <c r="E32" s="101">
        <f>SUM(E25:E31)</f>
        <v>121</v>
      </c>
      <c r="F32" s="273">
        <f>SUM(F25:F31)</f>
        <v>1265</v>
      </c>
      <c r="G32" s="102">
        <f>F32/C32</f>
        <v>5.0803212851405624</v>
      </c>
      <c r="H32" s="273">
        <f>SUM(H25:H31)</f>
        <v>1230</v>
      </c>
      <c r="I32" s="103">
        <f>H32/C32</f>
        <v>4.9397590361445785</v>
      </c>
      <c r="J32" s="1"/>
      <c r="K32" s="312" t="s">
        <v>105</v>
      </c>
      <c r="L32" s="17">
        <v>18</v>
      </c>
      <c r="M32" s="17">
        <v>6</v>
      </c>
      <c r="N32" s="17">
        <v>12</v>
      </c>
      <c r="O32" s="17">
        <v>72</v>
      </c>
      <c r="P32" s="19">
        <v>4</v>
      </c>
      <c r="Q32" s="17">
        <v>113</v>
      </c>
      <c r="R32" s="19">
        <v>6.2777777777777777</v>
      </c>
      <c r="S32" s="72">
        <v>-41</v>
      </c>
    </row>
    <row r="33" spans="2:19" x14ac:dyDescent="0.25">
      <c r="J33" s="1"/>
      <c r="K33" s="312" t="s">
        <v>158</v>
      </c>
      <c r="L33" s="17">
        <v>16</v>
      </c>
      <c r="M33" s="17">
        <v>6</v>
      </c>
      <c r="N33" s="17">
        <v>10</v>
      </c>
      <c r="O33" s="17">
        <v>69</v>
      </c>
      <c r="P33" s="19">
        <v>4.3125</v>
      </c>
      <c r="Q33" s="17">
        <v>76</v>
      </c>
      <c r="R33" s="19">
        <v>4.75</v>
      </c>
      <c r="S33" s="72">
        <v>-7</v>
      </c>
    </row>
    <row r="34" spans="2:19" x14ac:dyDescent="0.25">
      <c r="J34" s="1"/>
      <c r="K34" s="312" t="s">
        <v>349</v>
      </c>
      <c r="L34" s="17">
        <v>16</v>
      </c>
      <c r="M34" s="17">
        <v>6</v>
      </c>
      <c r="N34" s="17">
        <v>10</v>
      </c>
      <c r="O34" s="17">
        <v>65</v>
      </c>
      <c r="P34" s="19">
        <v>4.0625</v>
      </c>
      <c r="Q34" s="17">
        <v>70</v>
      </c>
      <c r="R34" s="19">
        <v>4.375</v>
      </c>
      <c r="S34" s="72">
        <v>-5</v>
      </c>
    </row>
    <row r="35" spans="2:19" ht="18.75" x14ac:dyDescent="0.3">
      <c r="B35" s="93"/>
      <c r="C35" s="87"/>
      <c r="D35" s="94" t="s">
        <v>301</v>
      </c>
      <c r="E35" s="87"/>
      <c r="F35" s="87"/>
      <c r="G35" s="87"/>
      <c r="H35" s="87"/>
      <c r="I35" s="95"/>
      <c r="J35" s="1"/>
      <c r="K35" s="312" t="s">
        <v>236</v>
      </c>
      <c r="L35" s="17">
        <v>14</v>
      </c>
      <c r="M35" s="17">
        <v>8</v>
      </c>
      <c r="N35" s="17">
        <v>6</v>
      </c>
      <c r="O35" s="17">
        <v>66</v>
      </c>
      <c r="P35" s="19">
        <v>4.7142857142857144</v>
      </c>
      <c r="Q35" s="17">
        <v>55</v>
      </c>
      <c r="R35" s="19">
        <v>3.9285714285714284</v>
      </c>
      <c r="S35" s="72">
        <v>11</v>
      </c>
    </row>
    <row r="36" spans="2:19" x14ac:dyDescent="0.25">
      <c r="B36" s="96" t="s">
        <v>295</v>
      </c>
      <c r="C36" s="18" t="s">
        <v>244</v>
      </c>
      <c r="D36" s="18" t="s">
        <v>115</v>
      </c>
      <c r="E36" s="18" t="s">
        <v>112</v>
      </c>
      <c r="F36" s="18" t="s">
        <v>113</v>
      </c>
      <c r="G36" s="18" t="s">
        <v>117</v>
      </c>
      <c r="H36" s="18" t="s">
        <v>114</v>
      </c>
      <c r="I36" s="97" t="s">
        <v>116</v>
      </c>
      <c r="J36" s="1"/>
      <c r="K36" s="312" t="s">
        <v>119</v>
      </c>
      <c r="L36" s="17">
        <v>17</v>
      </c>
      <c r="M36" s="17">
        <v>5</v>
      </c>
      <c r="N36" s="17">
        <v>12</v>
      </c>
      <c r="O36" s="17">
        <v>81</v>
      </c>
      <c r="P36" s="19">
        <v>4.4722222222222223</v>
      </c>
      <c r="Q36" s="17">
        <v>103</v>
      </c>
      <c r="R36" s="19">
        <v>6.6111111111111107</v>
      </c>
      <c r="S36" s="72">
        <v>-22</v>
      </c>
    </row>
    <row r="37" spans="2:19" x14ac:dyDescent="0.25">
      <c r="B37" s="98" t="s">
        <v>18</v>
      </c>
      <c r="C37" s="17">
        <v>145</v>
      </c>
      <c r="D37" s="17">
        <v>112</v>
      </c>
      <c r="E37" s="17">
        <v>33</v>
      </c>
      <c r="F37" s="17">
        <v>881</v>
      </c>
      <c r="G37" s="19">
        <v>6.0758620689655176</v>
      </c>
      <c r="H37" s="17">
        <v>402</v>
      </c>
      <c r="I37" s="167">
        <v>2.7724137931034485</v>
      </c>
      <c r="J37" s="1"/>
      <c r="K37" s="312" t="s">
        <v>434</v>
      </c>
      <c r="L37" s="17">
        <v>9</v>
      </c>
      <c r="M37" s="17">
        <v>5</v>
      </c>
      <c r="N37" s="17">
        <v>4</v>
      </c>
      <c r="O37" s="17">
        <v>29</v>
      </c>
      <c r="P37" s="19">
        <v>3.2222222222222223</v>
      </c>
      <c r="Q37" s="17">
        <v>35</v>
      </c>
      <c r="R37" s="19">
        <v>3.8888888888888888</v>
      </c>
      <c r="S37" s="72">
        <v>8</v>
      </c>
    </row>
    <row r="38" spans="2:19" x14ac:dyDescent="0.25">
      <c r="B38" s="312" t="s">
        <v>76</v>
      </c>
      <c r="C38" s="17">
        <v>140</v>
      </c>
      <c r="D38" s="17">
        <v>98</v>
      </c>
      <c r="E38" s="17">
        <v>42</v>
      </c>
      <c r="F38" s="17">
        <v>749</v>
      </c>
      <c r="G38" s="19">
        <v>5.35</v>
      </c>
      <c r="H38" s="17">
        <v>471</v>
      </c>
      <c r="I38" s="167">
        <v>3.3642857142857143</v>
      </c>
      <c r="J38" s="1"/>
      <c r="K38" s="312" t="s">
        <v>107</v>
      </c>
      <c r="L38" s="17">
        <v>25</v>
      </c>
      <c r="M38" s="17">
        <v>3</v>
      </c>
      <c r="N38" s="17">
        <v>22</v>
      </c>
      <c r="O38" s="17">
        <v>76</v>
      </c>
      <c r="P38" s="19">
        <v>3</v>
      </c>
      <c r="Q38" s="17">
        <v>177</v>
      </c>
      <c r="R38" s="19">
        <v>7.08</v>
      </c>
      <c r="S38" s="72">
        <v>-101</v>
      </c>
    </row>
    <row r="39" spans="2:19" x14ac:dyDescent="0.25">
      <c r="B39" s="98" t="s">
        <v>12</v>
      </c>
      <c r="C39" s="17">
        <v>67</v>
      </c>
      <c r="D39" s="17">
        <v>17</v>
      </c>
      <c r="E39" s="17">
        <v>50</v>
      </c>
      <c r="F39" s="17">
        <v>250</v>
      </c>
      <c r="G39" s="19">
        <v>3.7313432835820897</v>
      </c>
      <c r="H39" s="17">
        <v>417</v>
      </c>
      <c r="I39" s="167">
        <v>6.2238805970149258</v>
      </c>
      <c r="J39" s="1"/>
      <c r="K39" s="312" t="s">
        <v>229</v>
      </c>
      <c r="L39" s="17">
        <v>11</v>
      </c>
      <c r="M39" s="17">
        <v>3</v>
      </c>
      <c r="N39" s="17">
        <v>8</v>
      </c>
      <c r="O39" s="17">
        <v>45</v>
      </c>
      <c r="P39" s="19">
        <v>4.0909090909090908</v>
      </c>
      <c r="Q39" s="17">
        <v>85</v>
      </c>
      <c r="R39" s="19">
        <v>7.7272727272727275</v>
      </c>
      <c r="S39" s="72">
        <v>-40</v>
      </c>
    </row>
    <row r="40" spans="2:19" x14ac:dyDescent="0.25">
      <c r="B40" s="99"/>
      <c r="C40" s="101">
        <f>SUM(C37:C39)</f>
        <v>352</v>
      </c>
      <c r="D40" s="101">
        <f>SUM(D37:D39)</f>
        <v>227</v>
      </c>
      <c r="E40" s="101">
        <f>SUM(E37:E39)</f>
        <v>125</v>
      </c>
      <c r="F40" s="273">
        <f>SUM(F37:F39)</f>
        <v>1880</v>
      </c>
      <c r="G40" s="102">
        <f>F40/C40</f>
        <v>5.3409090909090908</v>
      </c>
      <c r="H40" s="273">
        <f>SUM(H37:H39)</f>
        <v>1290</v>
      </c>
      <c r="I40" s="103">
        <f>H40/C40</f>
        <v>3.6647727272727271</v>
      </c>
      <c r="J40" s="1"/>
      <c r="K40" s="312" t="s">
        <v>1</v>
      </c>
      <c r="L40" s="17">
        <v>9</v>
      </c>
      <c r="M40" s="17">
        <v>3</v>
      </c>
      <c r="N40" s="17">
        <v>6</v>
      </c>
      <c r="O40" s="17">
        <v>30</v>
      </c>
      <c r="P40" s="19">
        <v>10.583333333333332</v>
      </c>
      <c r="Q40" s="17">
        <v>45</v>
      </c>
      <c r="R40" s="19">
        <v>5</v>
      </c>
      <c r="S40" s="72">
        <v>-15</v>
      </c>
    </row>
    <row r="41" spans="2:19" x14ac:dyDescent="0.25">
      <c r="J41" s="1"/>
      <c r="K41" s="312" t="s">
        <v>400</v>
      </c>
      <c r="L41" s="17">
        <v>7</v>
      </c>
      <c r="M41" s="17">
        <v>3</v>
      </c>
      <c r="N41" s="17">
        <v>4</v>
      </c>
      <c r="O41" s="17">
        <v>26</v>
      </c>
      <c r="P41" s="19">
        <v>3.7142857142857144</v>
      </c>
      <c r="Q41" s="17">
        <v>39</v>
      </c>
      <c r="R41" s="19">
        <v>5.5714285714285712</v>
      </c>
      <c r="S41" s="72">
        <v>-13</v>
      </c>
    </row>
    <row r="42" spans="2:19" x14ac:dyDescent="0.25">
      <c r="J42" s="1"/>
      <c r="K42" s="312" t="s">
        <v>378</v>
      </c>
      <c r="L42" s="17">
        <v>7</v>
      </c>
      <c r="M42" s="17">
        <v>3</v>
      </c>
      <c r="N42" s="17">
        <v>4</v>
      </c>
      <c r="O42" s="17">
        <v>40</v>
      </c>
      <c r="P42" s="19">
        <v>5.7142857142857144</v>
      </c>
      <c r="Q42" s="17">
        <v>32</v>
      </c>
      <c r="R42" s="19">
        <v>4.5714285714285712</v>
      </c>
      <c r="S42" s="72">
        <v>8</v>
      </c>
    </row>
    <row r="43" spans="2:19" ht="18.75" x14ac:dyDescent="0.3">
      <c r="B43" s="93"/>
      <c r="C43" s="87"/>
      <c r="D43" s="94" t="s">
        <v>302</v>
      </c>
      <c r="E43" s="87"/>
      <c r="F43" s="87"/>
      <c r="G43" s="87"/>
      <c r="H43" s="87"/>
      <c r="I43" s="95"/>
      <c r="J43" s="1"/>
      <c r="K43" s="312" t="s">
        <v>440</v>
      </c>
      <c r="L43" s="17">
        <v>8</v>
      </c>
      <c r="M43" s="17">
        <v>4</v>
      </c>
      <c r="N43" s="17">
        <v>4</v>
      </c>
      <c r="O43" s="17">
        <v>28</v>
      </c>
      <c r="P43" s="19">
        <v>3.5</v>
      </c>
      <c r="Q43" s="17">
        <v>26</v>
      </c>
      <c r="R43" s="19">
        <v>3.25</v>
      </c>
      <c r="S43" s="72">
        <v>2</v>
      </c>
    </row>
    <row r="44" spans="2:19" x14ac:dyDescent="0.25">
      <c r="B44" s="96" t="s">
        <v>295</v>
      </c>
      <c r="C44" s="18" t="s">
        <v>244</v>
      </c>
      <c r="D44" s="18" t="s">
        <v>115</v>
      </c>
      <c r="E44" s="18" t="s">
        <v>112</v>
      </c>
      <c r="F44" s="18" t="s">
        <v>113</v>
      </c>
      <c r="G44" s="18" t="s">
        <v>117</v>
      </c>
      <c r="H44" s="18" t="s">
        <v>114</v>
      </c>
      <c r="I44" s="97" t="s">
        <v>116</v>
      </c>
      <c r="J44" s="1"/>
      <c r="K44" s="312" t="s">
        <v>74</v>
      </c>
      <c r="L44" s="17">
        <v>14</v>
      </c>
      <c r="M44" s="17">
        <v>2</v>
      </c>
      <c r="N44" s="17">
        <v>12</v>
      </c>
      <c r="O44" s="17">
        <v>28</v>
      </c>
      <c r="P44" s="19">
        <v>2</v>
      </c>
      <c r="Q44" s="17">
        <v>99</v>
      </c>
      <c r="R44" s="19">
        <v>7.0714285714285712</v>
      </c>
      <c r="S44" s="72">
        <v>-71</v>
      </c>
    </row>
    <row r="45" spans="2:19" x14ac:dyDescent="0.25">
      <c r="B45" s="98" t="s">
        <v>58</v>
      </c>
      <c r="C45" s="17">
        <v>120</v>
      </c>
      <c r="D45" s="17">
        <v>67</v>
      </c>
      <c r="E45" s="17">
        <v>53</v>
      </c>
      <c r="F45" s="17">
        <v>617</v>
      </c>
      <c r="G45" s="19">
        <v>5.1416666666666666</v>
      </c>
      <c r="H45" s="17">
        <v>546</v>
      </c>
      <c r="I45" s="167">
        <v>4.55</v>
      </c>
      <c r="J45" s="1"/>
      <c r="K45" s="312" t="s">
        <v>153</v>
      </c>
      <c r="L45" s="17">
        <v>8</v>
      </c>
      <c r="M45" s="17">
        <v>2</v>
      </c>
      <c r="N45" s="17">
        <v>6</v>
      </c>
      <c r="O45" s="17">
        <v>19</v>
      </c>
      <c r="P45" s="19">
        <v>2.375</v>
      </c>
      <c r="Q45" s="17">
        <v>56</v>
      </c>
      <c r="R45" s="19">
        <v>7</v>
      </c>
      <c r="S45" s="72">
        <v>-37</v>
      </c>
    </row>
    <row r="46" spans="2:19" x14ac:dyDescent="0.25">
      <c r="B46" s="98" t="s">
        <v>104</v>
      </c>
      <c r="C46" s="1">
        <v>65</v>
      </c>
      <c r="D46" s="1">
        <v>44</v>
      </c>
      <c r="E46" s="1">
        <v>21</v>
      </c>
      <c r="F46" s="1">
        <v>377</v>
      </c>
      <c r="G46" s="1">
        <v>5.8</v>
      </c>
      <c r="H46" s="1">
        <v>240</v>
      </c>
      <c r="I46" s="90">
        <v>3.6923076923076925</v>
      </c>
      <c r="J46" s="1"/>
      <c r="K46" s="312" t="s">
        <v>234</v>
      </c>
      <c r="L46" s="17">
        <v>6</v>
      </c>
      <c r="M46" s="17">
        <v>2</v>
      </c>
      <c r="N46" s="17">
        <v>4</v>
      </c>
      <c r="O46" s="17">
        <v>25</v>
      </c>
      <c r="P46" s="19">
        <v>4.166666666666667</v>
      </c>
      <c r="Q46" s="17">
        <v>32</v>
      </c>
      <c r="R46" s="19">
        <v>5.333333333333333</v>
      </c>
      <c r="S46" s="72">
        <v>-7</v>
      </c>
    </row>
    <row r="47" spans="2:19" x14ac:dyDescent="0.25">
      <c r="B47" s="98" t="s">
        <v>108</v>
      </c>
      <c r="C47" s="17">
        <v>80</v>
      </c>
      <c r="D47" s="17">
        <v>36</v>
      </c>
      <c r="E47" s="17">
        <v>44</v>
      </c>
      <c r="F47" s="17">
        <v>378</v>
      </c>
      <c r="G47" s="19">
        <v>4.7249999999999996</v>
      </c>
      <c r="H47" s="17">
        <v>393</v>
      </c>
      <c r="I47" s="167">
        <v>4.9124999999999996</v>
      </c>
      <c r="J47" s="1"/>
      <c r="K47" s="312" t="s">
        <v>407</v>
      </c>
      <c r="L47" s="17">
        <v>6</v>
      </c>
      <c r="M47" s="17">
        <v>2</v>
      </c>
      <c r="N47" s="17">
        <v>4</v>
      </c>
      <c r="O47" s="17">
        <v>13</v>
      </c>
      <c r="P47" s="19">
        <v>2.1666666666666665</v>
      </c>
      <c r="Q47" s="17">
        <v>37</v>
      </c>
      <c r="R47" s="19">
        <v>6.166666666666667</v>
      </c>
      <c r="S47" s="313" t="s">
        <v>467</v>
      </c>
    </row>
    <row r="48" spans="2:19" x14ac:dyDescent="0.25">
      <c r="B48" s="98" t="s">
        <v>38</v>
      </c>
      <c r="C48" s="17">
        <v>76</v>
      </c>
      <c r="D48" s="17">
        <v>34</v>
      </c>
      <c r="E48" s="17">
        <v>42</v>
      </c>
      <c r="F48" s="17">
        <v>390</v>
      </c>
      <c r="G48" s="19">
        <v>5.1315789473684212</v>
      </c>
      <c r="H48" s="17">
        <v>422</v>
      </c>
      <c r="I48" s="167">
        <v>5.5526315789473681</v>
      </c>
      <c r="J48" s="1"/>
      <c r="K48" s="312" t="s">
        <v>401</v>
      </c>
      <c r="L48" s="17">
        <v>4</v>
      </c>
      <c r="M48" s="17">
        <v>2</v>
      </c>
      <c r="N48" s="17">
        <v>2</v>
      </c>
      <c r="O48" s="17">
        <v>14</v>
      </c>
      <c r="P48" s="19">
        <v>3.5</v>
      </c>
      <c r="Q48" s="17">
        <v>10</v>
      </c>
      <c r="R48" s="19">
        <v>2.5</v>
      </c>
      <c r="S48" s="72">
        <v>4</v>
      </c>
    </row>
    <row r="49" spans="2:19" x14ac:dyDescent="0.25">
      <c r="B49" s="88" t="s">
        <v>439</v>
      </c>
      <c r="C49" s="17">
        <v>54</v>
      </c>
      <c r="D49" s="17">
        <v>26</v>
      </c>
      <c r="E49" s="17">
        <v>28</v>
      </c>
      <c r="F49" s="17">
        <v>270</v>
      </c>
      <c r="G49" s="19">
        <v>5</v>
      </c>
      <c r="H49" s="17">
        <v>253</v>
      </c>
      <c r="I49" s="167">
        <v>4.6851851851851851</v>
      </c>
      <c r="J49" s="1"/>
      <c r="K49" s="312" t="s">
        <v>420</v>
      </c>
      <c r="L49" s="17">
        <v>4</v>
      </c>
      <c r="M49" s="17">
        <v>2</v>
      </c>
      <c r="N49" s="17">
        <v>2</v>
      </c>
      <c r="O49" s="17">
        <v>20</v>
      </c>
      <c r="P49" s="19">
        <v>5</v>
      </c>
      <c r="Q49" s="17">
        <v>39</v>
      </c>
      <c r="R49" s="19">
        <v>9.75</v>
      </c>
      <c r="S49" s="72">
        <v>-19</v>
      </c>
    </row>
    <row r="50" spans="2:19" x14ac:dyDescent="0.25">
      <c r="B50" s="98" t="s">
        <v>71</v>
      </c>
      <c r="C50" s="1">
        <v>52</v>
      </c>
      <c r="D50" s="1">
        <v>20</v>
      </c>
      <c r="E50" s="1">
        <v>32</v>
      </c>
      <c r="F50" s="1">
        <v>190</v>
      </c>
      <c r="G50" s="22">
        <v>4.5238095238095237</v>
      </c>
      <c r="H50" s="1">
        <v>311</v>
      </c>
      <c r="I50" s="90">
        <v>7.4047619047619051</v>
      </c>
      <c r="J50" s="1"/>
      <c r="K50" s="312" t="s">
        <v>370</v>
      </c>
      <c r="L50" s="17">
        <v>7</v>
      </c>
      <c r="M50" s="17">
        <v>1</v>
      </c>
      <c r="N50" s="17">
        <v>6</v>
      </c>
      <c r="O50" s="17">
        <v>27</v>
      </c>
      <c r="P50" s="19">
        <v>3.8571428571428572</v>
      </c>
      <c r="Q50" s="17">
        <v>55</v>
      </c>
      <c r="R50" s="19">
        <v>7.8571428571428568</v>
      </c>
      <c r="S50" s="72" t="s">
        <v>448</v>
      </c>
    </row>
    <row r="51" spans="2:19" x14ac:dyDescent="0.25">
      <c r="B51" s="98" t="s">
        <v>102</v>
      </c>
      <c r="C51" s="17">
        <v>52</v>
      </c>
      <c r="D51" s="17">
        <v>16</v>
      </c>
      <c r="E51" s="17">
        <v>36</v>
      </c>
      <c r="F51" s="17">
        <v>164</v>
      </c>
      <c r="G51" s="19">
        <v>3.1538461538461537</v>
      </c>
      <c r="H51" s="17">
        <v>300</v>
      </c>
      <c r="I51" s="167">
        <v>5.7692307692307692</v>
      </c>
      <c r="J51" s="1"/>
      <c r="K51" s="312" t="s">
        <v>159</v>
      </c>
      <c r="L51" s="17">
        <v>5</v>
      </c>
      <c r="M51" s="17">
        <v>1</v>
      </c>
      <c r="N51" s="17">
        <v>4</v>
      </c>
      <c r="O51" s="17">
        <v>22</v>
      </c>
      <c r="P51" s="19">
        <v>4.4000000000000004</v>
      </c>
      <c r="Q51" s="17">
        <v>24</v>
      </c>
      <c r="R51" s="19">
        <v>4.8</v>
      </c>
      <c r="S51" s="72">
        <v>-2</v>
      </c>
    </row>
    <row r="52" spans="2:19" x14ac:dyDescent="0.25">
      <c r="B52" s="98" t="s">
        <v>109</v>
      </c>
      <c r="C52" s="1">
        <v>43</v>
      </c>
      <c r="D52" s="1">
        <v>11</v>
      </c>
      <c r="E52" s="1">
        <v>32</v>
      </c>
      <c r="F52" s="1">
        <v>155</v>
      </c>
      <c r="G52" s="22">
        <v>3.6046511627906979</v>
      </c>
      <c r="H52" s="1">
        <v>262</v>
      </c>
      <c r="I52" s="90">
        <v>6.0930232558139537</v>
      </c>
      <c r="K52" s="312" t="s">
        <v>404</v>
      </c>
      <c r="L52" s="17">
        <v>4</v>
      </c>
      <c r="M52" s="17">
        <v>1</v>
      </c>
      <c r="N52" s="17">
        <v>2</v>
      </c>
      <c r="O52" s="17">
        <v>16</v>
      </c>
      <c r="P52" s="19">
        <v>4</v>
      </c>
      <c r="Q52" s="17">
        <v>7</v>
      </c>
      <c r="R52" s="19">
        <v>1.75</v>
      </c>
      <c r="S52" s="72">
        <v>9</v>
      </c>
    </row>
    <row r="53" spans="2:19" x14ac:dyDescent="0.25">
      <c r="B53" s="98" t="s">
        <v>158</v>
      </c>
      <c r="C53" s="1">
        <v>16</v>
      </c>
      <c r="D53" s="1">
        <v>6</v>
      </c>
      <c r="E53" s="1">
        <v>10</v>
      </c>
      <c r="F53" s="1">
        <v>69</v>
      </c>
      <c r="G53" s="22">
        <v>4.3125</v>
      </c>
      <c r="H53" s="1">
        <v>76</v>
      </c>
      <c r="I53" s="90">
        <v>4.75</v>
      </c>
      <c r="K53" s="312" t="s">
        <v>233</v>
      </c>
      <c r="L53" s="17">
        <v>3</v>
      </c>
      <c r="M53" s="17">
        <v>1</v>
      </c>
      <c r="N53" s="17">
        <v>2</v>
      </c>
      <c r="O53" s="17">
        <v>8</v>
      </c>
      <c r="P53" s="19">
        <v>2.6666666666666665</v>
      </c>
      <c r="Q53" s="17">
        <v>9</v>
      </c>
      <c r="R53" s="19">
        <v>3</v>
      </c>
      <c r="S53" s="72">
        <v>-1</v>
      </c>
    </row>
    <row r="54" spans="2:19" x14ac:dyDescent="0.25">
      <c r="B54" s="99"/>
      <c r="C54" s="104">
        <f>SUM(C45:C53)</f>
        <v>558</v>
      </c>
      <c r="D54" s="104">
        <f>SUM(D45:D53)</f>
        <v>260</v>
      </c>
      <c r="E54" s="104">
        <f>SUM(E45:E53)</f>
        <v>298</v>
      </c>
      <c r="F54" s="274">
        <f>SUM(F45:F53)</f>
        <v>2610</v>
      </c>
      <c r="G54" s="105">
        <f>F54/C54</f>
        <v>4.67741935483871</v>
      </c>
      <c r="H54" s="274">
        <f>SUM(H45:H53)</f>
        <v>2803</v>
      </c>
      <c r="I54" s="106">
        <f>H54/C54</f>
        <v>5.0232974910394264</v>
      </c>
      <c r="K54" s="312" t="s">
        <v>405</v>
      </c>
      <c r="L54" s="17">
        <v>3</v>
      </c>
      <c r="M54" s="17">
        <v>1</v>
      </c>
      <c r="N54" s="17">
        <v>2</v>
      </c>
      <c r="O54" s="17">
        <v>3</v>
      </c>
      <c r="P54" s="19">
        <v>1</v>
      </c>
      <c r="Q54" s="17">
        <v>22</v>
      </c>
      <c r="R54" s="19">
        <v>7.333333333333333</v>
      </c>
      <c r="S54" s="72">
        <v>-19</v>
      </c>
    </row>
    <row r="55" spans="2:19" x14ac:dyDescent="0.25">
      <c r="K55" s="312" t="s">
        <v>365</v>
      </c>
      <c r="L55" s="17">
        <v>2</v>
      </c>
      <c r="M55" s="17">
        <v>0</v>
      </c>
      <c r="N55" s="17">
        <v>2</v>
      </c>
      <c r="O55" s="17">
        <v>8</v>
      </c>
      <c r="P55" s="19">
        <v>1</v>
      </c>
      <c r="Q55" s="17">
        <v>17</v>
      </c>
      <c r="R55" s="19">
        <v>6</v>
      </c>
      <c r="S55" s="72">
        <v>-10</v>
      </c>
    </row>
    <row r="56" spans="2:19" x14ac:dyDescent="0.25">
      <c r="K56" s="312" t="s">
        <v>415</v>
      </c>
      <c r="L56" s="17">
        <v>2</v>
      </c>
      <c r="M56" s="17">
        <v>0</v>
      </c>
      <c r="N56" s="17">
        <v>2</v>
      </c>
      <c r="O56" s="17">
        <v>7</v>
      </c>
      <c r="P56" s="19">
        <v>3.5</v>
      </c>
      <c r="Q56" s="17">
        <v>16</v>
      </c>
      <c r="R56" s="19">
        <v>8</v>
      </c>
      <c r="S56" s="72">
        <v>-9</v>
      </c>
    </row>
    <row r="57" spans="2:19" ht="18.75" x14ac:dyDescent="0.3">
      <c r="B57" s="93"/>
      <c r="C57" s="87"/>
      <c r="D57" s="94" t="s">
        <v>303</v>
      </c>
      <c r="E57" s="87"/>
      <c r="F57" s="87"/>
      <c r="G57" s="87"/>
      <c r="H57" s="87"/>
      <c r="I57" s="95"/>
      <c r="K57" s="312" t="s">
        <v>416</v>
      </c>
      <c r="L57" s="17">
        <v>2</v>
      </c>
      <c r="M57" s="17">
        <v>0</v>
      </c>
      <c r="N57" s="17">
        <v>2</v>
      </c>
      <c r="O57" s="17">
        <v>12</v>
      </c>
      <c r="P57" s="19">
        <v>6</v>
      </c>
      <c r="Q57" s="17">
        <v>16</v>
      </c>
      <c r="R57" s="19">
        <v>8</v>
      </c>
      <c r="S57" s="72">
        <v>-4</v>
      </c>
    </row>
    <row r="58" spans="2:19" x14ac:dyDescent="0.25">
      <c r="B58" s="96" t="s">
        <v>295</v>
      </c>
      <c r="C58" s="18" t="s">
        <v>244</v>
      </c>
      <c r="D58" s="18" t="s">
        <v>115</v>
      </c>
      <c r="E58" s="18" t="s">
        <v>112</v>
      </c>
      <c r="F58" s="18" t="s">
        <v>113</v>
      </c>
      <c r="G58" s="18" t="s">
        <v>117</v>
      </c>
      <c r="H58" s="18" t="s">
        <v>114</v>
      </c>
      <c r="I58" s="97" t="s">
        <v>116</v>
      </c>
      <c r="K58" s="312" t="s">
        <v>382</v>
      </c>
      <c r="L58" s="17">
        <v>2</v>
      </c>
      <c r="M58" s="17">
        <v>0</v>
      </c>
      <c r="N58" s="17">
        <v>2</v>
      </c>
      <c r="O58" s="17">
        <v>6</v>
      </c>
      <c r="P58" s="19">
        <v>3</v>
      </c>
      <c r="Q58" s="17">
        <v>26</v>
      </c>
      <c r="R58" s="19">
        <v>13</v>
      </c>
      <c r="S58" s="72">
        <v>-20</v>
      </c>
    </row>
    <row r="59" spans="2:19" x14ac:dyDescent="0.25">
      <c r="B59" s="98" t="s">
        <v>185</v>
      </c>
      <c r="C59" s="17">
        <v>26</v>
      </c>
      <c r="D59" s="17">
        <v>14</v>
      </c>
      <c r="E59" s="17">
        <v>12</v>
      </c>
      <c r="F59" s="17">
        <v>127</v>
      </c>
      <c r="G59" s="19">
        <v>4.884615384615385</v>
      </c>
      <c r="H59" s="17">
        <v>102</v>
      </c>
      <c r="I59" s="167">
        <v>3.9230769230769229</v>
      </c>
      <c r="K59" s="312" t="s">
        <v>379</v>
      </c>
      <c r="L59" s="17">
        <v>2</v>
      </c>
      <c r="M59" s="17">
        <v>0</v>
      </c>
      <c r="N59" s="17">
        <v>2</v>
      </c>
      <c r="O59" s="17">
        <v>5</v>
      </c>
      <c r="P59" s="19">
        <v>2.5</v>
      </c>
      <c r="Q59" s="17">
        <v>20</v>
      </c>
      <c r="R59" s="19">
        <v>10</v>
      </c>
      <c r="S59" s="72">
        <v>-15</v>
      </c>
    </row>
    <row r="60" spans="2:19" x14ac:dyDescent="0.25">
      <c r="B60" s="98" t="s">
        <v>160</v>
      </c>
      <c r="C60" s="1">
        <v>11</v>
      </c>
      <c r="D60" s="1">
        <v>7</v>
      </c>
      <c r="E60" s="1">
        <v>4</v>
      </c>
      <c r="F60" s="1">
        <v>56</v>
      </c>
      <c r="G60" s="22">
        <v>5.0909090909090908</v>
      </c>
      <c r="H60" s="1">
        <v>48</v>
      </c>
      <c r="I60" s="90">
        <v>4.3636363636363633</v>
      </c>
      <c r="K60" s="312" t="s">
        <v>402</v>
      </c>
      <c r="L60" s="17">
        <v>2</v>
      </c>
      <c r="M60" s="17">
        <v>0</v>
      </c>
      <c r="N60" s="17">
        <v>2</v>
      </c>
      <c r="O60" s="17">
        <v>0</v>
      </c>
      <c r="P60" s="19">
        <v>0</v>
      </c>
      <c r="Q60" s="17">
        <v>12</v>
      </c>
      <c r="R60" s="19">
        <v>6</v>
      </c>
      <c r="S60" s="72">
        <v>-12</v>
      </c>
    </row>
    <row r="61" spans="2:19" x14ac:dyDescent="0.25">
      <c r="B61" s="98" t="s">
        <v>74</v>
      </c>
      <c r="C61" s="1">
        <v>14</v>
      </c>
      <c r="D61" s="1">
        <v>2</v>
      </c>
      <c r="E61" s="1">
        <v>12</v>
      </c>
      <c r="F61" s="1">
        <v>28</v>
      </c>
      <c r="G61" s="1">
        <v>2</v>
      </c>
      <c r="H61" s="1">
        <v>99</v>
      </c>
      <c r="I61" s="90">
        <v>7.0714285714285712</v>
      </c>
      <c r="K61" s="312" t="s">
        <v>161</v>
      </c>
      <c r="L61" s="17">
        <v>2</v>
      </c>
      <c r="M61" s="17">
        <v>0</v>
      </c>
      <c r="N61" s="17">
        <v>2</v>
      </c>
      <c r="O61" s="17">
        <v>5</v>
      </c>
      <c r="P61" s="19">
        <v>5</v>
      </c>
      <c r="Q61" s="17">
        <v>23</v>
      </c>
      <c r="R61" s="19">
        <v>23</v>
      </c>
      <c r="S61" s="72">
        <v>-18</v>
      </c>
    </row>
    <row r="62" spans="2:19" x14ac:dyDescent="0.25">
      <c r="B62" s="98" t="s">
        <v>107</v>
      </c>
      <c r="C62" s="1">
        <v>25</v>
      </c>
      <c r="D62" s="1">
        <v>3</v>
      </c>
      <c r="E62" s="1">
        <v>22</v>
      </c>
      <c r="F62" s="1">
        <v>76</v>
      </c>
      <c r="G62" s="1">
        <v>3</v>
      </c>
      <c r="H62" s="1">
        <v>177</v>
      </c>
      <c r="I62" s="90">
        <v>7.08</v>
      </c>
      <c r="K62" s="312" t="s">
        <v>406</v>
      </c>
      <c r="L62" s="17">
        <v>2</v>
      </c>
      <c r="M62" s="17">
        <v>0</v>
      </c>
      <c r="N62" s="17">
        <v>2</v>
      </c>
      <c r="O62" s="17">
        <v>1</v>
      </c>
      <c r="P62" s="19">
        <v>0.5</v>
      </c>
      <c r="Q62" s="17">
        <v>5</v>
      </c>
      <c r="R62" s="19">
        <v>2.5</v>
      </c>
      <c r="S62" s="72">
        <v>-4</v>
      </c>
    </row>
    <row r="63" spans="2:19" x14ac:dyDescent="0.25">
      <c r="B63" s="98" t="s">
        <v>159</v>
      </c>
      <c r="C63" s="1">
        <v>5</v>
      </c>
      <c r="D63" s="1">
        <v>1</v>
      </c>
      <c r="E63" s="1">
        <v>4</v>
      </c>
      <c r="F63" s="1">
        <v>22</v>
      </c>
      <c r="G63" s="1">
        <v>4.4000000000000004</v>
      </c>
      <c r="H63" s="1">
        <v>24</v>
      </c>
      <c r="I63" s="73">
        <v>4.8</v>
      </c>
      <c r="K63" s="314" t="s">
        <v>465</v>
      </c>
      <c r="L63" s="77">
        <v>2</v>
      </c>
      <c r="M63" s="77">
        <v>0</v>
      </c>
      <c r="N63" s="77">
        <v>2</v>
      </c>
      <c r="O63" s="77">
        <v>4</v>
      </c>
      <c r="P63" s="81">
        <v>2</v>
      </c>
      <c r="Q63" s="77">
        <v>9</v>
      </c>
      <c r="R63" s="81">
        <v>4.5</v>
      </c>
      <c r="S63" s="76">
        <v>-5</v>
      </c>
    </row>
    <row r="64" spans="2:19" x14ac:dyDescent="0.25">
      <c r="B64" s="99"/>
      <c r="C64" s="104">
        <f>SUM(C59:C63)</f>
        <v>81</v>
      </c>
      <c r="D64" s="104">
        <f>SUM(D59:D63)</f>
        <v>27</v>
      </c>
      <c r="E64" s="104">
        <f>SUM(E59:E63)</f>
        <v>54</v>
      </c>
      <c r="F64" s="104">
        <f>SUM(F59:F63)</f>
        <v>309</v>
      </c>
      <c r="G64" s="105">
        <f>F64/C64</f>
        <v>3.8148148148148149</v>
      </c>
      <c r="H64" s="104">
        <f>SUM(H59:H63)</f>
        <v>450</v>
      </c>
      <c r="I64" s="106">
        <f>H64/C64</f>
        <v>5.5555555555555554</v>
      </c>
    </row>
    <row r="67" spans="2:8" x14ac:dyDescent="0.25">
      <c r="B67" s="107" t="s">
        <v>295</v>
      </c>
      <c r="C67" s="79" t="s">
        <v>244</v>
      </c>
      <c r="D67" s="79" t="s">
        <v>115</v>
      </c>
      <c r="E67" s="79" t="s">
        <v>112</v>
      </c>
      <c r="F67" s="79" t="s">
        <v>117</v>
      </c>
      <c r="G67" s="79" t="s">
        <v>116</v>
      </c>
      <c r="H67" s="80" t="s">
        <v>304</v>
      </c>
    </row>
    <row r="68" spans="2:8" x14ac:dyDescent="0.25">
      <c r="B68" s="98" t="s">
        <v>305</v>
      </c>
      <c r="C68" s="1">
        <f>'All-Time Records'!$C$40</f>
        <v>352</v>
      </c>
      <c r="D68" s="1">
        <v>227</v>
      </c>
      <c r="E68" s="1">
        <f>'All-Time Records'!$E$40</f>
        <v>125</v>
      </c>
      <c r="F68" s="22">
        <f>'All-Time Records'!$G$40</f>
        <v>5.3409090909090908</v>
      </c>
      <c r="G68" s="22">
        <f>'All-Time Records'!$I$40</f>
        <v>3.6647727272727271</v>
      </c>
      <c r="H68" s="91">
        <f>D68/C68</f>
        <v>0.64488636363636365</v>
      </c>
    </row>
    <row r="69" spans="2:8" x14ac:dyDescent="0.25">
      <c r="B69" s="98" t="s">
        <v>306</v>
      </c>
      <c r="C69" s="1">
        <f>'All-Time Records'!$C$32</f>
        <v>249</v>
      </c>
      <c r="D69" s="1">
        <f>'All-Time Records'!$D$32</f>
        <v>128</v>
      </c>
      <c r="E69" s="1">
        <f>'All-Time Records'!$E$32</f>
        <v>121</v>
      </c>
      <c r="F69" s="22">
        <v>5.0803212851405624</v>
      </c>
      <c r="G69" s="22">
        <f>'All-Time Records'!$I$32</f>
        <v>4.9397590361445785</v>
      </c>
      <c r="H69" s="91">
        <f>D69/C69</f>
        <v>0.51405622489959835</v>
      </c>
    </row>
    <row r="70" spans="2:8" x14ac:dyDescent="0.25">
      <c r="B70" s="98" t="s">
        <v>308</v>
      </c>
      <c r="C70" s="1">
        <f>'All-Time Records'!C32</f>
        <v>249</v>
      </c>
      <c r="D70" s="1">
        <f>'All-Time Records'!D32</f>
        <v>128</v>
      </c>
      <c r="E70" s="1">
        <f>'All-Time Records'!E32</f>
        <v>121</v>
      </c>
      <c r="F70" s="22">
        <f>'All-Time Records'!$G$32</f>
        <v>5.0803212851405624</v>
      </c>
      <c r="G70" s="22">
        <f>'All-Time Records'!$I$32</f>
        <v>4.9397590361445785</v>
      </c>
      <c r="H70" s="91">
        <f>D70/C70</f>
        <v>0.51405622489959835</v>
      </c>
    </row>
    <row r="71" spans="2:8" x14ac:dyDescent="0.25">
      <c r="B71" s="98" t="s">
        <v>307</v>
      </c>
      <c r="C71" s="1">
        <f>'All-Time Records'!$C$54</f>
        <v>558</v>
      </c>
      <c r="D71" s="1">
        <f>'All-Time Records'!$D$54</f>
        <v>260</v>
      </c>
      <c r="E71" s="1">
        <f>'All-Time Records'!$E$54</f>
        <v>298</v>
      </c>
      <c r="F71" s="22">
        <f>'All-Time Records'!$G$54</f>
        <v>4.67741935483871</v>
      </c>
      <c r="G71" s="22">
        <f>'All-Time Records'!$I$54</f>
        <v>5.0232974910394264</v>
      </c>
      <c r="H71" s="91">
        <f>D71/C71</f>
        <v>0.46594982078853048</v>
      </c>
    </row>
    <row r="72" spans="2:8" x14ac:dyDescent="0.25">
      <c r="B72" s="99" t="s">
        <v>309</v>
      </c>
      <c r="C72" s="77">
        <f>'All-Time Records'!$C$64</f>
        <v>81</v>
      </c>
      <c r="D72" s="77">
        <f>'All-Time Records'!$D$64</f>
        <v>27</v>
      </c>
      <c r="E72" s="77">
        <f>'All-Time Records'!$E$64</f>
        <v>54</v>
      </c>
      <c r="F72" s="108">
        <f>'All-Time Records'!$G$64</f>
        <v>3.8148148148148149</v>
      </c>
      <c r="G72" s="108">
        <f>'All-Time Records'!$I$64</f>
        <v>5.5555555555555554</v>
      </c>
      <c r="H72" s="109">
        <f>D72/C72</f>
        <v>0.33333333333333331</v>
      </c>
    </row>
  </sheetData>
  <sortState xmlns:xlrd2="http://schemas.microsoft.com/office/spreadsheetml/2017/richdata2" ref="U6:AD65">
    <sortCondition descending="1" ref="W6:W65"/>
  </sortState>
  <pageMargins left="0.7" right="0.7" top="0.75" bottom="0.75" header="0.3" footer="0.3"/>
  <ignoredErrors>
    <ignoredError sqref="G32 G40 G54 G64" formula="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66B55-9891-4429-A20E-0CD084DD2067}">
  <dimension ref="A1:AK135"/>
  <sheetViews>
    <sheetView showGridLines="0" workbookViewId="0"/>
  </sheetViews>
  <sheetFormatPr defaultRowHeight="15" x14ac:dyDescent="0.25"/>
  <cols>
    <col min="1" max="1" width="5" customWidth="1"/>
    <col min="2" max="2" width="5.28515625" style="1" bestFit="1" customWidth="1"/>
    <col min="3" max="3" width="22" style="54" customWidth="1"/>
    <col min="4" max="4" width="7.42578125" style="1" bestFit="1" customWidth="1"/>
    <col min="5" max="5" width="5.28515625" style="1" customWidth="1"/>
    <col min="6" max="6" width="5" style="1" bestFit="1" customWidth="1"/>
    <col min="7" max="7" width="4" customWidth="1"/>
    <col min="8" max="8" width="5.28515625" style="1" bestFit="1" customWidth="1"/>
    <col min="9" max="9" width="24" style="54" customWidth="1"/>
    <col min="10" max="10" width="7.5703125" style="1" customWidth="1"/>
    <col min="11" max="11" width="5.7109375" style="1" bestFit="1" customWidth="1"/>
    <col min="12" max="12" width="5" style="1" bestFit="1" customWidth="1"/>
    <col min="13" max="13" width="3.28515625" customWidth="1"/>
    <col min="14" max="14" width="5.28515625" style="1" bestFit="1" customWidth="1"/>
    <col min="15" max="15" width="21.85546875" customWidth="1"/>
    <col min="16" max="16" width="7.42578125" style="1" bestFit="1" customWidth="1"/>
    <col min="17" max="17" width="5.7109375" style="1" bestFit="1" customWidth="1"/>
    <col min="18" max="18" width="5" style="1" bestFit="1" customWidth="1"/>
    <col min="19" max="19" width="4" customWidth="1"/>
    <col min="20" max="20" width="5.28515625" style="1" bestFit="1" customWidth="1"/>
    <col min="21" max="21" width="22.28515625" style="54" bestFit="1" customWidth="1"/>
    <col min="22" max="22" width="7.42578125" style="1" bestFit="1" customWidth="1"/>
    <col min="23" max="23" width="5.7109375" style="1" bestFit="1" customWidth="1"/>
    <col min="24" max="24" width="5" style="1" bestFit="1" customWidth="1"/>
    <col min="25" max="26" width="5" style="1" customWidth="1"/>
    <col min="27" max="27" width="9.140625" style="1" customWidth="1"/>
    <col min="28" max="28" width="19.42578125" style="1" customWidth="1"/>
    <col min="29" max="29" width="7.140625" style="1" customWidth="1"/>
    <col min="30" max="30" width="7.85546875" style="1" customWidth="1"/>
    <col min="31" max="31" width="5.28515625" style="1" customWidth="1"/>
    <col min="32" max="32" width="14.28515625" style="1" customWidth="1"/>
    <col min="33" max="35" width="5" style="1" customWidth="1"/>
    <col min="38" max="38" width="15.140625" customWidth="1"/>
  </cols>
  <sheetData>
    <row r="1" spans="2:35" ht="18.75" x14ac:dyDescent="0.3">
      <c r="M1" s="10" t="s">
        <v>398</v>
      </c>
    </row>
    <row r="2" spans="2:35" ht="15.75" x14ac:dyDescent="0.25">
      <c r="H2" s="3"/>
      <c r="I2" s="269"/>
      <c r="K2" s="3"/>
      <c r="L2" s="3"/>
      <c r="M2" s="24" t="s">
        <v>542</v>
      </c>
    </row>
    <row r="5" spans="2:35" ht="15.75" x14ac:dyDescent="0.25">
      <c r="B5" s="270" t="s">
        <v>297</v>
      </c>
      <c r="C5" s="271" t="s">
        <v>295</v>
      </c>
      <c r="D5" s="271" t="s">
        <v>244</v>
      </c>
      <c r="E5" s="271" t="s">
        <v>115</v>
      </c>
      <c r="F5" s="272" t="s">
        <v>112</v>
      </c>
      <c r="G5" s="144"/>
      <c r="H5" s="270" t="s">
        <v>297</v>
      </c>
      <c r="I5" s="271" t="s">
        <v>295</v>
      </c>
      <c r="J5" s="271" t="s">
        <v>244</v>
      </c>
      <c r="K5" s="271" t="s">
        <v>115</v>
      </c>
      <c r="L5" s="272" t="s">
        <v>112</v>
      </c>
      <c r="M5" s="144"/>
      <c r="N5" s="270" t="s">
        <v>297</v>
      </c>
      <c r="O5" s="271" t="s">
        <v>295</v>
      </c>
      <c r="P5" s="271" t="s">
        <v>244</v>
      </c>
      <c r="Q5" s="271" t="s">
        <v>115</v>
      </c>
      <c r="R5" s="272" t="s">
        <v>112</v>
      </c>
      <c r="S5" s="144"/>
      <c r="T5" s="270" t="s">
        <v>297</v>
      </c>
      <c r="U5" s="271" t="s">
        <v>295</v>
      </c>
      <c r="V5" s="271" t="s">
        <v>244</v>
      </c>
      <c r="W5" s="271" t="s">
        <v>115</v>
      </c>
      <c r="X5" s="272" t="s">
        <v>112</v>
      </c>
      <c r="Y5" s="169"/>
      <c r="Z5" s="169"/>
      <c r="AF5" s="169"/>
      <c r="AG5" s="169"/>
      <c r="AH5" s="169"/>
      <c r="AI5" s="169"/>
    </row>
    <row r="6" spans="2:35" x14ac:dyDescent="0.25">
      <c r="B6" s="25">
        <v>2016</v>
      </c>
      <c r="C6" s="54" t="s">
        <v>181</v>
      </c>
      <c r="D6" s="1">
        <v>7</v>
      </c>
      <c r="E6" s="1">
        <v>7</v>
      </c>
      <c r="F6" s="73">
        <v>0</v>
      </c>
      <c r="H6" s="25">
        <v>2026</v>
      </c>
      <c r="I6" s="54" t="s">
        <v>15</v>
      </c>
      <c r="J6" s="1">
        <v>5</v>
      </c>
      <c r="K6" s="1">
        <v>3</v>
      </c>
      <c r="L6" s="73">
        <v>2</v>
      </c>
      <c r="N6" s="25">
        <v>1982</v>
      </c>
      <c r="O6" s="54" t="s">
        <v>434</v>
      </c>
      <c r="P6" s="1">
        <v>4</v>
      </c>
      <c r="Q6" s="1">
        <v>2</v>
      </c>
      <c r="R6" s="73">
        <v>2</v>
      </c>
      <c r="T6" s="25">
        <v>2026</v>
      </c>
      <c r="U6" s="54" t="s">
        <v>548</v>
      </c>
      <c r="V6" s="1">
        <v>2</v>
      </c>
      <c r="W6" s="1">
        <v>0</v>
      </c>
      <c r="X6" s="73">
        <v>2</v>
      </c>
    </row>
    <row r="7" spans="2:35" x14ac:dyDescent="0.25">
      <c r="B7" s="25">
        <v>2012</v>
      </c>
      <c r="C7" s="54" t="s">
        <v>128</v>
      </c>
      <c r="D7" s="1">
        <v>7</v>
      </c>
      <c r="E7" s="1">
        <v>7</v>
      </c>
      <c r="F7" s="73">
        <v>0</v>
      </c>
      <c r="H7" s="25">
        <v>2019</v>
      </c>
      <c r="I7" s="54" t="s">
        <v>104</v>
      </c>
      <c r="J7" s="1">
        <v>5</v>
      </c>
      <c r="K7" s="1">
        <v>3</v>
      </c>
      <c r="L7" s="73">
        <v>2</v>
      </c>
      <c r="N7" s="25">
        <v>1983</v>
      </c>
      <c r="O7" s="54" t="s">
        <v>407</v>
      </c>
      <c r="P7" s="1">
        <v>4</v>
      </c>
      <c r="Q7" s="1">
        <v>2</v>
      </c>
      <c r="R7" s="73">
        <v>2</v>
      </c>
      <c r="T7" s="25">
        <v>2018</v>
      </c>
      <c r="U7" s="54" t="s">
        <v>105</v>
      </c>
      <c r="V7" s="1">
        <v>2</v>
      </c>
      <c r="W7" s="1">
        <v>0</v>
      </c>
      <c r="X7" s="73">
        <v>2</v>
      </c>
    </row>
    <row r="8" spans="2:35" x14ac:dyDescent="0.25">
      <c r="B8" s="25">
        <v>2011</v>
      </c>
      <c r="C8" s="54" t="s">
        <v>128</v>
      </c>
      <c r="D8" s="1">
        <v>7</v>
      </c>
      <c r="E8" s="1">
        <v>7</v>
      </c>
      <c r="F8" s="73">
        <v>0</v>
      </c>
      <c r="H8" s="25">
        <v>2010</v>
      </c>
      <c r="I8" s="54" t="s">
        <v>104</v>
      </c>
      <c r="J8" s="1">
        <v>5</v>
      </c>
      <c r="K8" s="1">
        <v>3</v>
      </c>
      <c r="L8" s="73">
        <v>2</v>
      </c>
      <c r="N8" s="25">
        <v>2023</v>
      </c>
      <c r="O8" s="54" t="s">
        <v>12</v>
      </c>
      <c r="P8" s="1">
        <v>4</v>
      </c>
      <c r="Q8" s="1">
        <v>2</v>
      </c>
      <c r="R8" s="73">
        <v>2</v>
      </c>
      <c r="T8" s="25">
        <v>2017</v>
      </c>
      <c r="U8" s="54" t="s">
        <v>213</v>
      </c>
      <c r="V8" s="1">
        <v>2</v>
      </c>
      <c r="W8" s="1">
        <v>0</v>
      </c>
      <c r="X8" s="73">
        <v>2</v>
      </c>
    </row>
    <row r="9" spans="2:35" x14ac:dyDescent="0.25">
      <c r="B9" s="25">
        <v>2010</v>
      </c>
      <c r="C9" s="54" t="s">
        <v>128</v>
      </c>
      <c r="D9" s="1">
        <v>7</v>
      </c>
      <c r="E9" s="1">
        <v>7</v>
      </c>
      <c r="F9" s="73">
        <v>0</v>
      </c>
      <c r="H9" s="25">
        <v>2016</v>
      </c>
      <c r="I9" s="54" t="s">
        <v>210</v>
      </c>
      <c r="J9" s="1">
        <v>5</v>
      </c>
      <c r="K9" s="1">
        <v>3</v>
      </c>
      <c r="L9" s="73">
        <v>2</v>
      </c>
      <c r="N9" s="25">
        <v>2005</v>
      </c>
      <c r="O9" s="54" t="s">
        <v>12</v>
      </c>
      <c r="P9" s="1">
        <v>4</v>
      </c>
      <c r="Q9" s="1">
        <v>2</v>
      </c>
      <c r="R9" s="73">
        <v>2</v>
      </c>
      <c r="T9" s="25">
        <v>2023</v>
      </c>
      <c r="U9" s="54" t="s">
        <v>38</v>
      </c>
      <c r="V9" s="1">
        <v>2</v>
      </c>
      <c r="W9" s="1">
        <v>0</v>
      </c>
      <c r="X9" s="73">
        <v>2</v>
      </c>
    </row>
    <row r="10" spans="2:35" x14ac:dyDescent="0.25">
      <c r="B10" s="275"/>
      <c r="C10" s="276"/>
      <c r="D10" s="275"/>
      <c r="E10" s="275"/>
      <c r="F10" s="275"/>
      <c r="H10" s="25">
        <v>2022</v>
      </c>
      <c r="I10" s="54" t="s">
        <v>101</v>
      </c>
      <c r="J10" s="1">
        <v>5</v>
      </c>
      <c r="K10" s="1">
        <v>3</v>
      </c>
      <c r="L10" s="73">
        <v>2</v>
      </c>
      <c r="N10" s="25">
        <v>1983</v>
      </c>
      <c r="O10" s="54" t="s">
        <v>12</v>
      </c>
      <c r="P10" s="1">
        <v>4</v>
      </c>
      <c r="Q10" s="1">
        <v>2</v>
      </c>
      <c r="R10" s="73">
        <v>2</v>
      </c>
      <c r="T10" s="25">
        <v>2017</v>
      </c>
      <c r="U10" s="54" t="s">
        <v>38</v>
      </c>
      <c r="V10" s="1">
        <v>2</v>
      </c>
      <c r="W10" s="1">
        <v>0</v>
      </c>
      <c r="X10" s="73">
        <v>2</v>
      </c>
    </row>
    <row r="11" spans="2:35" x14ac:dyDescent="0.25">
      <c r="B11" s="25">
        <v>2018</v>
      </c>
      <c r="C11" s="54" t="s">
        <v>76</v>
      </c>
      <c r="D11" s="1">
        <v>8</v>
      </c>
      <c r="E11" s="1">
        <v>7</v>
      </c>
      <c r="F11" s="73">
        <v>1</v>
      </c>
      <c r="H11" s="25">
        <v>2018</v>
      </c>
      <c r="I11" s="54" t="s">
        <v>101</v>
      </c>
      <c r="J11" s="1">
        <v>5</v>
      </c>
      <c r="K11" s="1">
        <v>3</v>
      </c>
      <c r="L11" s="73">
        <v>2</v>
      </c>
      <c r="N11" s="25">
        <v>2013</v>
      </c>
      <c r="O11" s="54" t="s">
        <v>144</v>
      </c>
      <c r="P11" s="1">
        <v>4</v>
      </c>
      <c r="Q11" s="1">
        <v>2</v>
      </c>
      <c r="R11" s="73">
        <v>2</v>
      </c>
      <c r="T11" s="25">
        <v>2013</v>
      </c>
      <c r="U11" s="54" t="s">
        <v>38</v>
      </c>
      <c r="V11" s="1">
        <v>2</v>
      </c>
      <c r="W11" s="1">
        <v>0</v>
      </c>
      <c r="X11" s="73">
        <v>2</v>
      </c>
    </row>
    <row r="12" spans="2:35" x14ac:dyDescent="0.25">
      <c r="B12" s="25">
        <v>2017</v>
      </c>
      <c r="C12" s="54" t="s">
        <v>76</v>
      </c>
      <c r="D12" s="1">
        <v>8</v>
      </c>
      <c r="E12" s="1">
        <v>7</v>
      </c>
      <c r="F12" s="73">
        <v>1</v>
      </c>
      <c r="H12" s="25">
        <v>2005</v>
      </c>
      <c r="I12" t="s">
        <v>101</v>
      </c>
      <c r="J12" s="1">
        <v>5</v>
      </c>
      <c r="K12" s="1">
        <v>3</v>
      </c>
      <c r="L12" s="73">
        <v>2</v>
      </c>
      <c r="N12" s="25">
        <v>2011</v>
      </c>
      <c r="O12" s="54" t="s">
        <v>144</v>
      </c>
      <c r="P12" s="1">
        <v>4</v>
      </c>
      <c r="Q12" s="1">
        <v>2</v>
      </c>
      <c r="R12" s="73">
        <v>2</v>
      </c>
      <c r="T12" s="25">
        <v>1989</v>
      </c>
      <c r="U12" s="54" t="s">
        <v>38</v>
      </c>
      <c r="V12" s="1">
        <v>2</v>
      </c>
      <c r="W12" s="1">
        <v>0</v>
      </c>
      <c r="X12" s="73">
        <v>2</v>
      </c>
    </row>
    <row r="13" spans="2:35" x14ac:dyDescent="0.25">
      <c r="B13" s="25">
        <v>2013</v>
      </c>
      <c r="C13" s="54" t="s">
        <v>104</v>
      </c>
      <c r="D13" s="1">
        <v>8</v>
      </c>
      <c r="E13" s="1">
        <v>7</v>
      </c>
      <c r="F13" s="73">
        <v>1</v>
      </c>
      <c r="H13" s="25">
        <v>2014</v>
      </c>
      <c r="I13" s="54" t="s">
        <v>187</v>
      </c>
      <c r="J13" s="1">
        <v>5</v>
      </c>
      <c r="K13" s="1">
        <v>3</v>
      </c>
      <c r="L13" s="73">
        <v>2</v>
      </c>
      <c r="N13" s="25">
        <v>1992</v>
      </c>
      <c r="O13" s="54" t="s">
        <v>350</v>
      </c>
      <c r="P13" s="1">
        <v>4</v>
      </c>
      <c r="Q13" s="1">
        <v>2</v>
      </c>
      <c r="R13" s="73">
        <v>2</v>
      </c>
      <c r="T13" s="25">
        <v>1995</v>
      </c>
      <c r="U13" s="54" t="s">
        <v>38</v>
      </c>
      <c r="V13" s="1">
        <v>2</v>
      </c>
      <c r="W13" s="1">
        <v>0</v>
      </c>
      <c r="X13" s="73">
        <v>2</v>
      </c>
    </row>
    <row r="14" spans="2:35" x14ac:dyDescent="0.25">
      <c r="B14" s="25">
        <v>2009</v>
      </c>
      <c r="C14" s="54" t="s">
        <v>128</v>
      </c>
      <c r="D14" s="1">
        <v>8</v>
      </c>
      <c r="E14" s="1">
        <v>7</v>
      </c>
      <c r="F14" s="73">
        <v>1</v>
      </c>
      <c r="H14" s="25">
        <v>2013</v>
      </c>
      <c r="I14" s="54" t="s">
        <v>111</v>
      </c>
      <c r="J14" s="1">
        <v>5</v>
      </c>
      <c r="K14" s="1">
        <v>3</v>
      </c>
      <c r="L14" s="73">
        <v>2</v>
      </c>
      <c r="N14" s="25">
        <v>2017</v>
      </c>
      <c r="O14" s="54" t="s">
        <v>18</v>
      </c>
      <c r="P14" s="1">
        <v>4</v>
      </c>
      <c r="Q14" s="1">
        <v>2</v>
      </c>
      <c r="R14" s="73">
        <v>2</v>
      </c>
      <c r="T14" s="25">
        <v>1996</v>
      </c>
      <c r="U14" s="54" t="s">
        <v>38</v>
      </c>
      <c r="V14" s="1">
        <v>2</v>
      </c>
      <c r="W14" s="1">
        <v>0</v>
      </c>
      <c r="X14" s="73">
        <v>2</v>
      </c>
    </row>
    <row r="15" spans="2:35" x14ac:dyDescent="0.25">
      <c r="B15" s="275"/>
      <c r="C15" s="276"/>
      <c r="D15" s="275"/>
      <c r="E15" s="275"/>
      <c r="F15" s="275"/>
      <c r="H15" s="25">
        <v>1989</v>
      </c>
      <c r="I15" s="54" t="s">
        <v>351</v>
      </c>
      <c r="J15" s="1">
        <v>5</v>
      </c>
      <c r="K15" s="1">
        <v>3</v>
      </c>
      <c r="L15" s="73">
        <v>2</v>
      </c>
      <c r="N15" s="25">
        <v>1996</v>
      </c>
      <c r="O15" s="54" t="s">
        <v>18</v>
      </c>
      <c r="P15" s="1">
        <v>4</v>
      </c>
      <c r="Q15" s="1">
        <v>2</v>
      </c>
      <c r="R15" s="73">
        <v>2</v>
      </c>
      <c r="T15" s="25">
        <v>2025</v>
      </c>
      <c r="U15" s="54" t="s">
        <v>38</v>
      </c>
      <c r="V15" s="1">
        <v>3</v>
      </c>
      <c r="W15" s="1">
        <v>0</v>
      </c>
      <c r="X15" s="73">
        <v>2</v>
      </c>
    </row>
    <row r="16" spans="2:35" x14ac:dyDescent="0.25">
      <c r="B16" s="25">
        <v>1982</v>
      </c>
      <c r="C16" s="54" t="s">
        <v>350</v>
      </c>
      <c r="D16" s="1">
        <v>6</v>
      </c>
      <c r="E16" s="1">
        <v>6</v>
      </c>
      <c r="F16" s="73">
        <v>0</v>
      </c>
      <c r="H16" s="25">
        <v>1995</v>
      </c>
      <c r="I16" s="54" t="s">
        <v>351</v>
      </c>
      <c r="J16" s="1">
        <v>5</v>
      </c>
      <c r="K16" s="1">
        <v>3</v>
      </c>
      <c r="L16" s="73">
        <v>2</v>
      </c>
      <c r="N16" s="25">
        <v>2016</v>
      </c>
      <c r="O16" s="54" t="s">
        <v>128</v>
      </c>
      <c r="P16" s="1">
        <v>4</v>
      </c>
      <c r="Q16" s="1">
        <v>2</v>
      </c>
      <c r="R16" s="73">
        <v>2</v>
      </c>
      <c r="T16" s="25">
        <v>2018</v>
      </c>
      <c r="U16" s="54" t="s">
        <v>25</v>
      </c>
      <c r="V16" s="1">
        <v>2</v>
      </c>
      <c r="W16" s="1">
        <v>0</v>
      </c>
      <c r="X16" s="73">
        <v>2</v>
      </c>
    </row>
    <row r="17" spans="2:24" x14ac:dyDescent="0.25">
      <c r="B17" s="25">
        <v>1996</v>
      </c>
      <c r="C17" s="54" t="s">
        <v>351</v>
      </c>
      <c r="D17" s="1">
        <v>6</v>
      </c>
      <c r="E17" s="1">
        <v>6</v>
      </c>
      <c r="F17" s="73">
        <v>0</v>
      </c>
      <c r="H17" s="25">
        <v>2009</v>
      </c>
      <c r="I17" s="54" t="s">
        <v>160</v>
      </c>
      <c r="J17" s="1">
        <v>5</v>
      </c>
      <c r="K17" s="1">
        <v>3</v>
      </c>
      <c r="L17" s="73">
        <v>2</v>
      </c>
      <c r="N17" s="74">
        <v>2005</v>
      </c>
      <c r="O17" s="115" t="s">
        <v>1</v>
      </c>
      <c r="P17" s="28">
        <v>4</v>
      </c>
      <c r="Q17" s="28">
        <v>2</v>
      </c>
      <c r="R17" s="75">
        <v>2</v>
      </c>
      <c r="T17" s="25">
        <v>2005</v>
      </c>
      <c r="U17" s="54" t="s">
        <v>25</v>
      </c>
      <c r="V17" s="1">
        <v>2</v>
      </c>
      <c r="W17" s="1">
        <v>0</v>
      </c>
      <c r="X17" s="73">
        <v>2</v>
      </c>
    </row>
    <row r="18" spans="2:24" x14ac:dyDescent="0.25">
      <c r="B18" s="25">
        <v>2023</v>
      </c>
      <c r="C18" s="54" t="s">
        <v>18</v>
      </c>
      <c r="D18" s="1">
        <v>6</v>
      </c>
      <c r="E18" s="1">
        <v>6</v>
      </c>
      <c r="F18" s="73">
        <v>0</v>
      </c>
      <c r="H18" s="25">
        <v>2012</v>
      </c>
      <c r="I18" s="54" t="s">
        <v>185</v>
      </c>
      <c r="J18" s="1">
        <v>5</v>
      </c>
      <c r="K18" s="1">
        <v>3</v>
      </c>
      <c r="L18" s="73">
        <v>2</v>
      </c>
      <c r="O18" s="54"/>
      <c r="T18" s="25">
        <v>1989</v>
      </c>
      <c r="U18" s="54" t="s">
        <v>25</v>
      </c>
      <c r="V18" s="1">
        <v>2</v>
      </c>
      <c r="W18" s="1">
        <v>0</v>
      </c>
      <c r="X18" s="73">
        <v>2</v>
      </c>
    </row>
    <row r="19" spans="2:24" x14ac:dyDescent="0.25">
      <c r="B19" s="275"/>
      <c r="C19" s="276"/>
      <c r="D19" s="275"/>
      <c r="E19" s="275"/>
      <c r="F19" s="275"/>
      <c r="H19" s="25">
        <v>2011</v>
      </c>
      <c r="I19" s="54" t="s">
        <v>185</v>
      </c>
      <c r="J19" s="1">
        <v>5</v>
      </c>
      <c r="K19" s="1">
        <v>3</v>
      </c>
      <c r="L19" s="73">
        <v>2</v>
      </c>
      <c r="N19" s="70">
        <v>2004</v>
      </c>
      <c r="O19" s="281" t="s">
        <v>549</v>
      </c>
      <c r="P19" s="27">
        <v>3</v>
      </c>
      <c r="Q19" s="27">
        <v>1</v>
      </c>
      <c r="R19" s="71">
        <v>2</v>
      </c>
      <c r="T19" s="25">
        <v>1995</v>
      </c>
      <c r="U19" s="54" t="s">
        <v>25</v>
      </c>
      <c r="V19" s="1">
        <v>2</v>
      </c>
      <c r="W19" s="1">
        <v>0</v>
      </c>
      <c r="X19" s="73">
        <v>2</v>
      </c>
    </row>
    <row r="20" spans="2:24" x14ac:dyDescent="0.25">
      <c r="B20" s="25">
        <v>2025</v>
      </c>
      <c r="C20" s="54" t="s">
        <v>13</v>
      </c>
      <c r="D20" s="1">
        <v>7</v>
      </c>
      <c r="E20" s="1">
        <v>6</v>
      </c>
      <c r="F20" s="73">
        <v>1</v>
      </c>
      <c r="H20" s="25">
        <v>2005</v>
      </c>
      <c r="I20" s="54" t="s">
        <v>185</v>
      </c>
      <c r="J20" s="1">
        <v>5</v>
      </c>
      <c r="K20" s="1">
        <v>3</v>
      </c>
      <c r="L20" s="73">
        <v>2</v>
      </c>
      <c r="N20" s="25">
        <v>2023</v>
      </c>
      <c r="O20" s="54" t="s">
        <v>549</v>
      </c>
      <c r="P20" s="1">
        <v>3</v>
      </c>
      <c r="Q20" s="1">
        <v>1</v>
      </c>
      <c r="R20" s="73">
        <v>2</v>
      </c>
      <c r="T20" s="25">
        <v>2017</v>
      </c>
      <c r="U20" s="54" t="s">
        <v>25</v>
      </c>
      <c r="V20" s="1">
        <v>2</v>
      </c>
      <c r="W20" s="1">
        <v>0</v>
      </c>
      <c r="X20" s="73">
        <v>2</v>
      </c>
    </row>
    <row r="21" spans="2:24" x14ac:dyDescent="0.25">
      <c r="B21" s="25">
        <v>2024</v>
      </c>
      <c r="C21" s="54" t="s">
        <v>101</v>
      </c>
      <c r="D21" s="1">
        <v>7</v>
      </c>
      <c r="E21" s="1">
        <v>6</v>
      </c>
      <c r="F21" s="73">
        <v>1</v>
      </c>
      <c r="H21" s="25">
        <v>1996</v>
      </c>
      <c r="I21" s="54" t="s">
        <v>185</v>
      </c>
      <c r="J21" s="1">
        <v>5</v>
      </c>
      <c r="K21" s="1">
        <v>3</v>
      </c>
      <c r="L21" s="73">
        <v>2</v>
      </c>
      <c r="N21" s="25">
        <v>2024</v>
      </c>
      <c r="O21" s="54" t="s">
        <v>549</v>
      </c>
      <c r="P21" s="1">
        <v>3</v>
      </c>
      <c r="Q21" s="1">
        <v>1</v>
      </c>
      <c r="R21" s="73">
        <v>2</v>
      </c>
      <c r="T21" s="25">
        <v>2010</v>
      </c>
      <c r="U21" s="54" t="s">
        <v>25</v>
      </c>
      <c r="V21" s="1">
        <v>2</v>
      </c>
      <c r="W21" s="1">
        <v>0</v>
      </c>
      <c r="X21" s="73">
        <v>2</v>
      </c>
    </row>
    <row r="22" spans="2:24" x14ac:dyDescent="0.25">
      <c r="B22" s="25">
        <v>2022</v>
      </c>
      <c r="C22" s="54" t="s">
        <v>18</v>
      </c>
      <c r="D22" s="1">
        <v>7</v>
      </c>
      <c r="E22" s="1">
        <v>6</v>
      </c>
      <c r="F22" s="73">
        <v>1</v>
      </c>
      <c r="H22" s="25">
        <v>2018</v>
      </c>
      <c r="I22" s="54" t="s">
        <v>61</v>
      </c>
      <c r="J22" s="1">
        <v>5</v>
      </c>
      <c r="K22" s="1">
        <v>3</v>
      </c>
      <c r="L22" s="73">
        <v>2</v>
      </c>
      <c r="N22" s="25">
        <v>2005</v>
      </c>
      <c r="O22" s="54" t="s">
        <v>233</v>
      </c>
      <c r="P22" s="1">
        <v>3</v>
      </c>
      <c r="Q22" s="1">
        <v>1</v>
      </c>
      <c r="R22" s="73">
        <v>2</v>
      </c>
      <c r="T22" s="25">
        <v>2009</v>
      </c>
      <c r="U22" s="54" t="s">
        <v>25</v>
      </c>
      <c r="V22" s="1">
        <v>2</v>
      </c>
      <c r="W22" s="1">
        <v>0</v>
      </c>
      <c r="X22" s="73">
        <v>2</v>
      </c>
    </row>
    <row r="23" spans="2:24" x14ac:dyDescent="0.25">
      <c r="B23" s="25">
        <v>2019</v>
      </c>
      <c r="C23" s="54" t="s">
        <v>39</v>
      </c>
      <c r="D23" s="1">
        <v>7</v>
      </c>
      <c r="E23" s="1">
        <v>6</v>
      </c>
      <c r="F23" s="73">
        <v>1</v>
      </c>
      <c r="H23" s="25">
        <v>2013</v>
      </c>
      <c r="I23" s="54" t="s">
        <v>61</v>
      </c>
      <c r="J23" s="1">
        <v>5</v>
      </c>
      <c r="K23" s="1">
        <v>3</v>
      </c>
      <c r="L23" s="73">
        <v>2</v>
      </c>
      <c r="N23" s="25">
        <v>2013</v>
      </c>
      <c r="O23" s="54" t="s">
        <v>105</v>
      </c>
      <c r="P23" s="1">
        <v>3</v>
      </c>
      <c r="Q23" s="1">
        <v>1</v>
      </c>
      <c r="R23" s="73">
        <v>2</v>
      </c>
      <c r="T23" s="25">
        <v>2025</v>
      </c>
      <c r="U23" s="54" t="s">
        <v>25</v>
      </c>
      <c r="V23" s="1">
        <v>2</v>
      </c>
      <c r="W23" s="1">
        <v>0</v>
      </c>
      <c r="X23" s="73">
        <v>2</v>
      </c>
    </row>
    <row r="24" spans="2:24" x14ac:dyDescent="0.25">
      <c r="B24" s="25">
        <v>2015</v>
      </c>
      <c r="C24" s="54" t="s">
        <v>289</v>
      </c>
      <c r="D24" s="1">
        <v>7</v>
      </c>
      <c r="E24" s="1">
        <v>6</v>
      </c>
      <c r="F24" s="73">
        <v>1</v>
      </c>
      <c r="H24" s="25">
        <v>2017</v>
      </c>
      <c r="I24" s="54" t="s">
        <v>61</v>
      </c>
      <c r="J24" s="1">
        <v>5</v>
      </c>
      <c r="K24" s="1">
        <v>3</v>
      </c>
      <c r="L24" s="73">
        <v>2</v>
      </c>
      <c r="N24" s="25">
        <v>2015</v>
      </c>
      <c r="O24" s="54" t="s">
        <v>213</v>
      </c>
      <c r="P24" s="1">
        <v>3</v>
      </c>
      <c r="Q24" s="1">
        <v>1</v>
      </c>
      <c r="R24" s="73">
        <v>2</v>
      </c>
      <c r="T24" s="25">
        <v>2026</v>
      </c>
      <c r="U24" s="54" t="s">
        <v>25</v>
      </c>
      <c r="V24" s="1">
        <v>2</v>
      </c>
      <c r="W24" s="1">
        <v>0</v>
      </c>
      <c r="X24" s="73">
        <v>2</v>
      </c>
    </row>
    <row r="25" spans="2:24" x14ac:dyDescent="0.25">
      <c r="B25" s="25">
        <v>2014</v>
      </c>
      <c r="C25" s="54" t="s">
        <v>289</v>
      </c>
      <c r="D25" s="1">
        <v>7</v>
      </c>
      <c r="E25" s="1">
        <v>6</v>
      </c>
      <c r="F25" s="73">
        <v>1</v>
      </c>
      <c r="H25" s="25">
        <v>2025</v>
      </c>
      <c r="I25" s="54" t="s">
        <v>61</v>
      </c>
      <c r="J25" s="1">
        <v>5</v>
      </c>
      <c r="K25" s="1">
        <v>3</v>
      </c>
      <c r="L25" s="73">
        <v>2</v>
      </c>
      <c r="N25" s="25">
        <v>2010</v>
      </c>
      <c r="O25" s="54" t="s">
        <v>38</v>
      </c>
      <c r="P25" s="1">
        <v>3</v>
      </c>
      <c r="Q25" s="1">
        <v>1</v>
      </c>
      <c r="R25" s="73">
        <v>2</v>
      </c>
      <c r="T25" s="25">
        <v>1982</v>
      </c>
      <c r="U25" s="54" t="s">
        <v>408</v>
      </c>
      <c r="V25" s="1">
        <v>2</v>
      </c>
      <c r="W25" s="1">
        <v>0</v>
      </c>
      <c r="X25" s="73">
        <v>2</v>
      </c>
    </row>
    <row r="26" spans="2:24" x14ac:dyDescent="0.25">
      <c r="B26" s="25">
        <v>2005</v>
      </c>
      <c r="C26" s="54" t="s">
        <v>0</v>
      </c>
      <c r="D26" s="1">
        <v>7</v>
      </c>
      <c r="E26" s="1">
        <v>6</v>
      </c>
      <c r="F26" s="73">
        <v>1</v>
      </c>
      <c r="H26" s="25">
        <v>2014</v>
      </c>
      <c r="I26" s="54" t="s">
        <v>546</v>
      </c>
      <c r="J26" s="1">
        <v>5</v>
      </c>
      <c r="K26" s="1">
        <v>3</v>
      </c>
      <c r="L26" s="73">
        <v>2</v>
      </c>
      <c r="N26" s="25">
        <v>1992</v>
      </c>
      <c r="O26" s="54" t="s">
        <v>38</v>
      </c>
      <c r="P26" s="1">
        <v>3</v>
      </c>
      <c r="Q26" s="1">
        <v>1</v>
      </c>
      <c r="R26" s="73">
        <v>2</v>
      </c>
      <c r="T26" s="25">
        <v>2023</v>
      </c>
      <c r="U26" s="54" t="s">
        <v>123</v>
      </c>
      <c r="V26" s="1">
        <v>2</v>
      </c>
      <c r="W26" s="1">
        <v>0</v>
      </c>
      <c r="X26" s="73">
        <v>2</v>
      </c>
    </row>
    <row r="27" spans="2:24" x14ac:dyDescent="0.25">
      <c r="B27" s="25">
        <v>2004</v>
      </c>
      <c r="C27" s="54" t="s">
        <v>58</v>
      </c>
      <c r="D27" s="1">
        <v>7</v>
      </c>
      <c r="E27" s="1">
        <v>6</v>
      </c>
      <c r="F27" s="73">
        <v>1</v>
      </c>
      <c r="H27" s="25">
        <v>2010</v>
      </c>
      <c r="I27" s="54" t="s">
        <v>182</v>
      </c>
      <c r="J27" s="1">
        <v>5</v>
      </c>
      <c r="K27" s="1">
        <v>3</v>
      </c>
      <c r="L27" s="73">
        <v>2</v>
      </c>
      <c r="N27" s="25">
        <v>2014</v>
      </c>
      <c r="O27" s="54" t="s">
        <v>212</v>
      </c>
      <c r="P27" s="1">
        <v>3</v>
      </c>
      <c r="Q27" s="1">
        <v>1</v>
      </c>
      <c r="R27" s="73">
        <v>2</v>
      </c>
      <c r="T27" s="25">
        <v>1989</v>
      </c>
      <c r="U27" s="54" t="s">
        <v>364</v>
      </c>
      <c r="V27" s="1">
        <v>2</v>
      </c>
      <c r="W27" s="1">
        <v>0</v>
      </c>
      <c r="X27" s="73">
        <v>2</v>
      </c>
    </row>
    <row r="28" spans="2:24" x14ac:dyDescent="0.25">
      <c r="B28" s="25">
        <v>1995</v>
      </c>
      <c r="C28" s="54" t="s">
        <v>76</v>
      </c>
      <c r="D28" s="1">
        <v>7</v>
      </c>
      <c r="E28" s="1">
        <v>6</v>
      </c>
      <c r="F28" s="73">
        <v>1</v>
      </c>
      <c r="H28" s="25">
        <v>2015</v>
      </c>
      <c r="I28" s="54" t="s">
        <v>285</v>
      </c>
      <c r="J28" s="1">
        <v>5</v>
      </c>
      <c r="K28" s="1">
        <v>3</v>
      </c>
      <c r="L28" s="73">
        <v>2</v>
      </c>
      <c r="N28" s="25">
        <v>2023</v>
      </c>
      <c r="O28" s="54" t="s">
        <v>102</v>
      </c>
      <c r="P28" s="1">
        <v>3</v>
      </c>
      <c r="Q28" s="1">
        <v>1</v>
      </c>
      <c r="R28" s="73">
        <v>2</v>
      </c>
      <c r="T28" s="25">
        <v>1995</v>
      </c>
      <c r="U28" s="54" t="s">
        <v>364</v>
      </c>
      <c r="V28" s="1">
        <v>2</v>
      </c>
      <c r="W28" s="1">
        <v>0</v>
      </c>
      <c r="X28" s="73">
        <v>2</v>
      </c>
    </row>
    <row r="29" spans="2:24" x14ac:dyDescent="0.25">
      <c r="B29" s="25">
        <v>1989</v>
      </c>
      <c r="C29" s="54" t="s">
        <v>76</v>
      </c>
      <c r="D29" s="1">
        <v>7</v>
      </c>
      <c r="E29" s="1">
        <v>6</v>
      </c>
      <c r="F29" s="73">
        <v>1</v>
      </c>
      <c r="H29" s="25">
        <v>2014</v>
      </c>
      <c r="I29" s="54" t="s">
        <v>285</v>
      </c>
      <c r="J29" s="1">
        <v>5</v>
      </c>
      <c r="K29" s="1">
        <v>3</v>
      </c>
      <c r="L29" s="73">
        <v>2</v>
      </c>
      <c r="N29" s="25">
        <v>2019</v>
      </c>
      <c r="O29" s="54" t="s">
        <v>102</v>
      </c>
      <c r="P29" s="1">
        <v>3</v>
      </c>
      <c r="Q29" s="1">
        <v>1</v>
      </c>
      <c r="R29" s="73">
        <v>2</v>
      </c>
      <c r="T29" s="25">
        <v>2024</v>
      </c>
      <c r="U29" s="54" t="s">
        <v>106</v>
      </c>
      <c r="V29" s="1">
        <v>2</v>
      </c>
      <c r="W29" s="1">
        <v>0</v>
      </c>
      <c r="X29" s="73">
        <v>2</v>
      </c>
    </row>
    <row r="30" spans="2:24" x14ac:dyDescent="0.25">
      <c r="B30" s="275"/>
      <c r="C30" s="276"/>
      <c r="D30" s="275"/>
      <c r="E30" s="275"/>
      <c r="F30" s="275"/>
      <c r="H30" s="25">
        <v>2019</v>
      </c>
      <c r="I30" s="54" t="s">
        <v>76</v>
      </c>
      <c r="J30" s="1">
        <v>5</v>
      </c>
      <c r="K30" s="1">
        <v>3</v>
      </c>
      <c r="L30" s="73">
        <v>2</v>
      </c>
      <c r="N30" s="25">
        <v>2014</v>
      </c>
      <c r="O30" s="54" t="s">
        <v>184</v>
      </c>
      <c r="P30" s="1">
        <v>3</v>
      </c>
      <c r="Q30" s="1">
        <v>1</v>
      </c>
      <c r="R30" s="73">
        <v>2</v>
      </c>
      <c r="T30" s="25">
        <v>2019</v>
      </c>
      <c r="U30" s="54" t="s">
        <v>106</v>
      </c>
      <c r="V30" s="1">
        <v>2</v>
      </c>
      <c r="W30" s="1">
        <v>0</v>
      </c>
      <c r="X30" s="73">
        <v>2</v>
      </c>
    </row>
    <row r="31" spans="2:24" x14ac:dyDescent="0.25">
      <c r="B31" s="25">
        <v>2025</v>
      </c>
      <c r="C31" s="54" t="s">
        <v>17</v>
      </c>
      <c r="D31" s="1">
        <v>8</v>
      </c>
      <c r="E31" s="1">
        <v>6</v>
      </c>
      <c r="F31" s="73">
        <v>2</v>
      </c>
      <c r="H31" s="25">
        <v>1994</v>
      </c>
      <c r="I31" s="54" t="s">
        <v>76</v>
      </c>
      <c r="J31" s="1">
        <v>5</v>
      </c>
      <c r="K31" s="1">
        <v>3</v>
      </c>
      <c r="L31" s="73">
        <v>2</v>
      </c>
      <c r="N31" s="25">
        <v>2013</v>
      </c>
      <c r="O31" s="54" t="s">
        <v>184</v>
      </c>
      <c r="P31" s="1">
        <v>3</v>
      </c>
      <c r="Q31" s="1">
        <v>1</v>
      </c>
      <c r="R31" s="73">
        <v>2</v>
      </c>
      <c r="T31" s="25">
        <v>1983</v>
      </c>
      <c r="U31" s="54" t="s">
        <v>106</v>
      </c>
      <c r="V31" s="1">
        <v>2</v>
      </c>
      <c r="W31" s="1">
        <v>0</v>
      </c>
      <c r="X31" s="73">
        <v>2</v>
      </c>
    </row>
    <row r="32" spans="2:24" x14ac:dyDescent="0.25">
      <c r="B32" s="25">
        <v>2022</v>
      </c>
      <c r="C32" s="54" t="s">
        <v>39</v>
      </c>
      <c r="D32" s="1">
        <v>8</v>
      </c>
      <c r="E32" s="1">
        <v>6</v>
      </c>
      <c r="F32" s="73">
        <v>2</v>
      </c>
      <c r="H32" s="25">
        <v>1983</v>
      </c>
      <c r="I32" s="54" t="s">
        <v>76</v>
      </c>
      <c r="J32" s="1">
        <v>5</v>
      </c>
      <c r="K32" s="1">
        <v>3</v>
      </c>
      <c r="L32" s="73">
        <v>2</v>
      </c>
      <c r="N32" s="25">
        <v>2012</v>
      </c>
      <c r="O32" s="54" t="s">
        <v>184</v>
      </c>
      <c r="P32" s="1">
        <v>3</v>
      </c>
      <c r="Q32" s="1">
        <v>1</v>
      </c>
      <c r="R32" s="73">
        <v>2</v>
      </c>
      <c r="T32" s="25">
        <v>2011</v>
      </c>
      <c r="U32" s="54" t="s">
        <v>183</v>
      </c>
      <c r="V32" s="1">
        <v>2</v>
      </c>
      <c r="W32" s="1">
        <v>0</v>
      </c>
      <c r="X32" s="73">
        <v>2</v>
      </c>
    </row>
    <row r="33" spans="2:24" x14ac:dyDescent="0.25">
      <c r="B33" s="25">
        <v>2019</v>
      </c>
      <c r="C33" s="54" t="s">
        <v>110</v>
      </c>
      <c r="D33" s="1">
        <v>8</v>
      </c>
      <c r="E33" s="1">
        <v>6</v>
      </c>
      <c r="F33" s="73">
        <v>2</v>
      </c>
      <c r="H33" s="25">
        <v>2012</v>
      </c>
      <c r="I33" s="54" t="s">
        <v>181</v>
      </c>
      <c r="J33" s="1">
        <v>5</v>
      </c>
      <c r="K33" s="1">
        <v>3</v>
      </c>
      <c r="L33" s="73">
        <v>2</v>
      </c>
      <c r="N33" s="25">
        <v>2016</v>
      </c>
      <c r="O33" s="54" t="s">
        <v>215</v>
      </c>
      <c r="P33" s="1">
        <v>3</v>
      </c>
      <c r="Q33" s="1">
        <v>1</v>
      </c>
      <c r="R33" s="73">
        <v>2</v>
      </c>
      <c r="T33" s="25">
        <v>2010</v>
      </c>
      <c r="U33" s="54" t="s">
        <v>183</v>
      </c>
      <c r="V33" s="1">
        <v>2</v>
      </c>
      <c r="W33" s="1">
        <v>0</v>
      </c>
      <c r="X33" s="73">
        <v>2</v>
      </c>
    </row>
    <row r="34" spans="2:24" x14ac:dyDescent="0.25">
      <c r="B34" s="25">
        <v>2017</v>
      </c>
      <c r="C34" s="54" t="s">
        <v>210</v>
      </c>
      <c r="D34" s="1">
        <v>8</v>
      </c>
      <c r="E34" s="1">
        <v>6</v>
      </c>
      <c r="F34" s="73">
        <v>2</v>
      </c>
      <c r="H34" s="25">
        <v>2023</v>
      </c>
      <c r="I34" s="54" t="s">
        <v>42</v>
      </c>
      <c r="J34" s="1">
        <v>5</v>
      </c>
      <c r="K34" s="1">
        <v>3</v>
      </c>
      <c r="L34" s="73">
        <v>2</v>
      </c>
      <c r="N34" s="25">
        <v>1992</v>
      </c>
      <c r="O34" s="54" t="s">
        <v>123</v>
      </c>
      <c r="P34" s="1">
        <v>3</v>
      </c>
      <c r="Q34" s="1">
        <v>1</v>
      </c>
      <c r="R34" s="73">
        <v>2</v>
      </c>
      <c r="T34" s="25">
        <v>2022</v>
      </c>
      <c r="U34" s="54" t="s">
        <v>23</v>
      </c>
      <c r="V34" s="1">
        <v>2</v>
      </c>
      <c r="W34" s="1">
        <v>0</v>
      </c>
      <c r="X34" s="73">
        <v>2</v>
      </c>
    </row>
    <row r="35" spans="2:24" x14ac:dyDescent="0.25">
      <c r="B35" s="25">
        <v>2014</v>
      </c>
      <c r="C35" s="54" t="s">
        <v>210</v>
      </c>
      <c r="D35" s="1">
        <v>8</v>
      </c>
      <c r="E35" s="1">
        <v>6</v>
      </c>
      <c r="F35" s="73">
        <v>2</v>
      </c>
      <c r="H35" s="25">
        <v>2017</v>
      </c>
      <c r="I35" s="54" t="s">
        <v>42</v>
      </c>
      <c r="J35" s="1">
        <v>5</v>
      </c>
      <c r="K35" s="1">
        <v>3</v>
      </c>
      <c r="L35" s="73">
        <v>2</v>
      </c>
      <c r="N35" s="25">
        <v>1993</v>
      </c>
      <c r="O35" s="54" t="s">
        <v>123</v>
      </c>
      <c r="P35" s="1">
        <v>3</v>
      </c>
      <c r="Q35" s="1">
        <v>1</v>
      </c>
      <c r="R35" s="73">
        <v>2</v>
      </c>
      <c r="T35" s="25">
        <v>2011</v>
      </c>
      <c r="U35" s="54" t="s">
        <v>131</v>
      </c>
      <c r="V35" s="1">
        <v>2</v>
      </c>
      <c r="W35" s="1">
        <v>0</v>
      </c>
      <c r="X35" s="73">
        <v>2</v>
      </c>
    </row>
    <row r="36" spans="2:24" x14ac:dyDescent="0.25">
      <c r="B36" s="25">
        <v>2012</v>
      </c>
      <c r="C36" s="54" t="s">
        <v>182</v>
      </c>
      <c r="D36" s="1">
        <v>8</v>
      </c>
      <c r="E36" s="1">
        <v>6</v>
      </c>
      <c r="F36" s="73">
        <v>2</v>
      </c>
      <c r="H36" s="25">
        <v>2013</v>
      </c>
      <c r="I36" s="54" t="s">
        <v>42</v>
      </c>
      <c r="J36" s="1">
        <v>5</v>
      </c>
      <c r="K36" s="1">
        <v>3</v>
      </c>
      <c r="L36" s="73">
        <v>2</v>
      </c>
      <c r="N36" s="25">
        <v>1994</v>
      </c>
      <c r="O36" s="54" t="s">
        <v>123</v>
      </c>
      <c r="P36" s="1">
        <v>3</v>
      </c>
      <c r="Q36" s="1">
        <v>1</v>
      </c>
      <c r="R36" s="73">
        <v>2</v>
      </c>
      <c r="T36" s="25">
        <v>2010</v>
      </c>
      <c r="U36" s="54" t="s">
        <v>131</v>
      </c>
      <c r="V36" s="1">
        <v>2</v>
      </c>
      <c r="W36" s="1">
        <v>0</v>
      </c>
      <c r="X36" s="73">
        <v>2</v>
      </c>
    </row>
    <row r="37" spans="2:24" x14ac:dyDescent="0.25">
      <c r="B37" s="25">
        <v>2009</v>
      </c>
      <c r="C37" s="54" t="s">
        <v>222</v>
      </c>
      <c r="D37" s="1">
        <v>8</v>
      </c>
      <c r="E37" s="1">
        <v>6</v>
      </c>
      <c r="F37" s="73">
        <v>2</v>
      </c>
      <c r="H37" s="25">
        <v>2025</v>
      </c>
      <c r="I37" s="54" t="s">
        <v>336</v>
      </c>
      <c r="J37" s="1">
        <v>5</v>
      </c>
      <c r="K37" s="1">
        <v>3</v>
      </c>
      <c r="L37" s="73">
        <v>2</v>
      </c>
      <c r="N37" s="25">
        <v>2022</v>
      </c>
      <c r="O37" t="s">
        <v>16</v>
      </c>
      <c r="P37" s="1">
        <v>3</v>
      </c>
      <c r="Q37" s="1">
        <v>1</v>
      </c>
      <c r="R37" s="73">
        <v>2</v>
      </c>
      <c r="T37" s="25">
        <v>2025</v>
      </c>
      <c r="U37" s="54" t="s">
        <v>131</v>
      </c>
      <c r="V37" s="1">
        <v>2</v>
      </c>
      <c r="W37" s="1">
        <v>0</v>
      </c>
      <c r="X37" s="73">
        <v>2</v>
      </c>
    </row>
    <row r="38" spans="2:24" x14ac:dyDescent="0.25">
      <c r="B38" s="275"/>
      <c r="C38" s="276"/>
      <c r="D38" s="275"/>
      <c r="E38" s="275"/>
      <c r="F38" s="275"/>
      <c r="H38" s="25">
        <v>2024</v>
      </c>
      <c r="I38" s="54" t="s">
        <v>18</v>
      </c>
      <c r="J38" s="1">
        <v>5</v>
      </c>
      <c r="K38" s="1">
        <v>3</v>
      </c>
      <c r="L38" s="73">
        <v>2</v>
      </c>
      <c r="N38" s="25">
        <v>2018</v>
      </c>
      <c r="O38" t="s">
        <v>16</v>
      </c>
      <c r="P38" s="1">
        <v>3</v>
      </c>
      <c r="Q38" s="1">
        <v>1</v>
      </c>
      <c r="R38" s="73">
        <v>2</v>
      </c>
      <c r="T38" s="25">
        <v>2026</v>
      </c>
      <c r="U38" s="54" t="s">
        <v>131</v>
      </c>
      <c r="V38" s="1">
        <v>2</v>
      </c>
      <c r="W38" s="1">
        <v>0</v>
      </c>
      <c r="X38" s="73">
        <v>2</v>
      </c>
    </row>
    <row r="39" spans="2:24" x14ac:dyDescent="0.25">
      <c r="B39" s="25">
        <v>2004</v>
      </c>
      <c r="C39" s="54" t="s">
        <v>106</v>
      </c>
      <c r="D39" s="1">
        <v>7</v>
      </c>
      <c r="E39" s="1">
        <v>5</v>
      </c>
      <c r="F39" s="73">
        <v>2</v>
      </c>
      <c r="H39" s="25">
        <v>2004</v>
      </c>
      <c r="I39" s="54" t="s">
        <v>18</v>
      </c>
      <c r="J39" s="1">
        <v>5</v>
      </c>
      <c r="K39" s="1">
        <v>3</v>
      </c>
      <c r="L39" s="73">
        <v>2</v>
      </c>
      <c r="N39" s="25">
        <v>1992</v>
      </c>
      <c r="O39" t="s">
        <v>16</v>
      </c>
      <c r="P39" s="1">
        <v>3</v>
      </c>
      <c r="Q39" s="1">
        <v>1</v>
      </c>
      <c r="R39" s="73">
        <v>2</v>
      </c>
      <c r="T39" s="25">
        <v>1994</v>
      </c>
      <c r="U39" s="54" t="s">
        <v>58</v>
      </c>
      <c r="V39" s="1">
        <v>2</v>
      </c>
      <c r="W39" s="1">
        <v>0</v>
      </c>
      <c r="X39" s="73">
        <v>2</v>
      </c>
    </row>
    <row r="40" spans="2:24" x14ac:dyDescent="0.25">
      <c r="B40" s="25">
        <v>2005</v>
      </c>
      <c r="C40" s="54" t="s">
        <v>23</v>
      </c>
      <c r="D40" s="1">
        <v>7</v>
      </c>
      <c r="E40" s="1">
        <v>5</v>
      </c>
      <c r="F40" s="73">
        <v>2</v>
      </c>
      <c r="H40" s="25">
        <v>1993</v>
      </c>
      <c r="I40" s="54" t="s">
        <v>18</v>
      </c>
      <c r="J40" s="1">
        <v>5</v>
      </c>
      <c r="K40" s="1">
        <v>3</v>
      </c>
      <c r="L40" s="73">
        <v>2</v>
      </c>
      <c r="N40" s="25">
        <v>2017</v>
      </c>
      <c r="O40" t="s">
        <v>16</v>
      </c>
      <c r="P40" s="1">
        <v>3</v>
      </c>
      <c r="Q40" s="1">
        <v>1</v>
      </c>
      <c r="R40" s="73">
        <v>2</v>
      </c>
      <c r="T40" s="25">
        <v>1996</v>
      </c>
      <c r="U40" s="54" t="s">
        <v>58</v>
      </c>
      <c r="V40" s="1">
        <v>2</v>
      </c>
      <c r="W40" s="1">
        <v>0</v>
      </c>
      <c r="X40" s="73">
        <v>2</v>
      </c>
    </row>
    <row r="41" spans="2:24" x14ac:dyDescent="0.25">
      <c r="B41" s="25">
        <v>2017</v>
      </c>
      <c r="C41" s="54" t="s">
        <v>176</v>
      </c>
      <c r="D41" s="1">
        <v>7</v>
      </c>
      <c r="E41" s="1">
        <v>5</v>
      </c>
      <c r="F41" s="73">
        <v>2</v>
      </c>
      <c r="H41" s="25">
        <v>1983</v>
      </c>
      <c r="I41" s="54" t="s">
        <v>429</v>
      </c>
      <c r="J41" s="1">
        <v>5</v>
      </c>
      <c r="K41" s="1">
        <v>3</v>
      </c>
      <c r="L41" s="73">
        <v>2</v>
      </c>
      <c r="N41" s="25">
        <v>2015</v>
      </c>
      <c r="O41" t="s">
        <v>16</v>
      </c>
      <c r="P41" s="1">
        <v>3</v>
      </c>
      <c r="Q41" s="1">
        <v>1</v>
      </c>
      <c r="R41" s="73">
        <v>2</v>
      </c>
      <c r="T41" s="25">
        <v>1983</v>
      </c>
      <c r="U41" s="54" t="s">
        <v>58</v>
      </c>
      <c r="V41" s="1">
        <v>2</v>
      </c>
      <c r="W41" s="1">
        <v>0</v>
      </c>
      <c r="X41" s="73">
        <v>2</v>
      </c>
    </row>
    <row r="42" spans="2:24" x14ac:dyDescent="0.25">
      <c r="B42" s="25">
        <v>2018</v>
      </c>
      <c r="C42" s="54" t="s">
        <v>43</v>
      </c>
      <c r="D42" s="1">
        <v>7</v>
      </c>
      <c r="E42" s="1">
        <v>5</v>
      </c>
      <c r="F42" s="73">
        <v>2</v>
      </c>
      <c r="H42" s="275"/>
      <c r="I42" s="276"/>
      <c r="J42" s="275"/>
      <c r="K42" s="275"/>
      <c r="L42" s="275"/>
      <c r="N42" s="25">
        <v>2012</v>
      </c>
      <c r="O42" t="s">
        <v>16</v>
      </c>
      <c r="P42" s="1">
        <v>3</v>
      </c>
      <c r="Q42" s="1">
        <v>1</v>
      </c>
      <c r="R42" s="73">
        <v>2</v>
      </c>
      <c r="T42" s="25">
        <v>2014</v>
      </c>
      <c r="U42" s="54" t="s">
        <v>286</v>
      </c>
      <c r="V42" s="1">
        <v>2</v>
      </c>
      <c r="W42" s="1">
        <v>0</v>
      </c>
      <c r="X42" s="73">
        <v>2</v>
      </c>
    </row>
    <row r="43" spans="2:24" x14ac:dyDescent="0.25">
      <c r="B43" s="25">
        <v>2010</v>
      </c>
      <c r="C43" s="54" t="s">
        <v>43</v>
      </c>
      <c r="D43" s="1">
        <v>7</v>
      </c>
      <c r="E43" s="1">
        <v>5</v>
      </c>
      <c r="F43" s="73">
        <v>2</v>
      </c>
      <c r="H43" s="25">
        <v>2019</v>
      </c>
      <c r="I43" t="s">
        <v>550</v>
      </c>
      <c r="J43" s="1">
        <v>4</v>
      </c>
      <c r="K43" s="1">
        <v>2</v>
      </c>
      <c r="L43" s="73">
        <v>2</v>
      </c>
      <c r="N43" s="25">
        <v>2009</v>
      </c>
      <c r="O43" t="s">
        <v>16</v>
      </c>
      <c r="P43" s="1">
        <v>3</v>
      </c>
      <c r="Q43" s="1">
        <v>1</v>
      </c>
      <c r="R43" s="73">
        <v>2</v>
      </c>
      <c r="T43" s="25">
        <v>1989</v>
      </c>
      <c r="U43" s="54" t="s">
        <v>370</v>
      </c>
      <c r="V43" s="1">
        <v>2</v>
      </c>
      <c r="W43" s="1">
        <v>0</v>
      </c>
      <c r="X43" s="73">
        <v>2</v>
      </c>
    </row>
    <row r="44" spans="2:24" x14ac:dyDescent="0.25">
      <c r="B44" s="25">
        <v>1992</v>
      </c>
      <c r="C44" s="54" t="s">
        <v>103</v>
      </c>
      <c r="D44" s="1">
        <v>7</v>
      </c>
      <c r="E44" s="1">
        <v>5</v>
      </c>
      <c r="F44" s="73">
        <v>2</v>
      </c>
      <c r="H44" s="25">
        <v>2017</v>
      </c>
      <c r="I44" t="s">
        <v>550</v>
      </c>
      <c r="J44" s="1">
        <v>4</v>
      </c>
      <c r="K44" s="1">
        <v>2</v>
      </c>
      <c r="L44" s="73">
        <v>2</v>
      </c>
      <c r="N44" s="25">
        <v>2025</v>
      </c>
      <c r="O44" t="s">
        <v>16</v>
      </c>
      <c r="P44" s="1">
        <v>3</v>
      </c>
      <c r="Q44" s="1">
        <v>1</v>
      </c>
      <c r="R44" s="73">
        <v>2</v>
      </c>
      <c r="T44" s="25">
        <v>1995</v>
      </c>
      <c r="U44" s="54" t="s">
        <v>370</v>
      </c>
      <c r="V44" s="1">
        <v>2</v>
      </c>
      <c r="W44" s="1">
        <v>0</v>
      </c>
      <c r="X44" s="73">
        <v>2</v>
      </c>
    </row>
    <row r="45" spans="2:24" x14ac:dyDescent="0.25">
      <c r="B45" s="25">
        <v>1980</v>
      </c>
      <c r="C45" s="54" t="s">
        <v>103</v>
      </c>
      <c r="D45" s="1">
        <v>7</v>
      </c>
      <c r="E45" s="1">
        <v>5</v>
      </c>
      <c r="F45" s="73">
        <v>2</v>
      </c>
      <c r="H45" s="25">
        <v>2016</v>
      </c>
      <c r="I45" t="s">
        <v>550</v>
      </c>
      <c r="J45" s="1">
        <v>4</v>
      </c>
      <c r="K45" s="1">
        <v>2</v>
      </c>
      <c r="L45" s="73">
        <v>2</v>
      </c>
      <c r="N45" s="25">
        <v>2026</v>
      </c>
      <c r="O45" t="s">
        <v>16</v>
      </c>
      <c r="P45" s="1">
        <v>3</v>
      </c>
      <c r="Q45" s="1">
        <v>1</v>
      </c>
      <c r="R45" s="73">
        <v>2</v>
      </c>
      <c r="T45" s="25">
        <v>2013</v>
      </c>
      <c r="U45" s="54" t="s">
        <v>196</v>
      </c>
      <c r="V45" s="1">
        <v>2</v>
      </c>
      <c r="W45" s="1">
        <v>0</v>
      </c>
      <c r="X45" s="73">
        <v>2</v>
      </c>
    </row>
    <row r="46" spans="2:24" x14ac:dyDescent="0.25">
      <c r="B46" s="25">
        <v>2014</v>
      </c>
      <c r="C46" s="54" t="s">
        <v>222</v>
      </c>
      <c r="D46" s="1">
        <v>7</v>
      </c>
      <c r="E46" s="1">
        <v>5</v>
      </c>
      <c r="F46" s="73">
        <v>2</v>
      </c>
      <c r="H46" s="25">
        <v>2015</v>
      </c>
      <c r="I46" t="s">
        <v>550</v>
      </c>
      <c r="J46" s="1">
        <v>4</v>
      </c>
      <c r="K46" s="1">
        <v>2</v>
      </c>
      <c r="L46" s="73">
        <v>2</v>
      </c>
      <c r="N46" s="25">
        <v>2024</v>
      </c>
      <c r="O46" s="54" t="s">
        <v>23</v>
      </c>
      <c r="P46" s="1">
        <v>3</v>
      </c>
      <c r="Q46" s="1">
        <v>1</v>
      </c>
      <c r="R46" s="73">
        <v>2</v>
      </c>
      <c r="T46" s="25">
        <v>2012</v>
      </c>
      <c r="U46" s="54" t="s">
        <v>196</v>
      </c>
      <c r="V46" s="1">
        <v>2</v>
      </c>
      <c r="W46" s="1">
        <v>0</v>
      </c>
      <c r="X46" s="73">
        <v>2</v>
      </c>
    </row>
    <row r="47" spans="2:24" x14ac:dyDescent="0.25">
      <c r="B47" s="25">
        <v>2011</v>
      </c>
      <c r="C47" s="54" t="s">
        <v>104</v>
      </c>
      <c r="D47" s="1">
        <v>7</v>
      </c>
      <c r="E47" s="1">
        <v>5</v>
      </c>
      <c r="F47" s="73">
        <v>2</v>
      </c>
      <c r="H47" s="25">
        <v>2025</v>
      </c>
      <c r="I47" t="s">
        <v>550</v>
      </c>
      <c r="J47" s="1">
        <v>4</v>
      </c>
      <c r="K47" s="1">
        <v>2</v>
      </c>
      <c r="L47" s="73">
        <v>2</v>
      </c>
      <c r="N47" s="25">
        <v>2019</v>
      </c>
      <c r="O47" s="54" t="s">
        <v>23</v>
      </c>
      <c r="P47" s="1">
        <v>3</v>
      </c>
      <c r="Q47" s="1">
        <v>1</v>
      </c>
      <c r="R47" s="73">
        <v>2</v>
      </c>
      <c r="T47" s="25">
        <v>2023</v>
      </c>
      <c r="U47" s="54" t="s">
        <v>43</v>
      </c>
      <c r="V47" s="1">
        <v>2</v>
      </c>
      <c r="W47" s="1">
        <v>0</v>
      </c>
      <c r="X47" s="73">
        <v>2</v>
      </c>
    </row>
    <row r="48" spans="2:24" x14ac:dyDescent="0.25">
      <c r="B48" s="25">
        <v>2015</v>
      </c>
      <c r="C48" s="54" t="s">
        <v>210</v>
      </c>
      <c r="D48" s="1">
        <v>7</v>
      </c>
      <c r="E48" s="1">
        <v>5</v>
      </c>
      <c r="F48" s="73">
        <v>2</v>
      </c>
      <c r="H48" s="25">
        <v>2016</v>
      </c>
      <c r="I48" t="s">
        <v>213</v>
      </c>
      <c r="J48" s="1">
        <v>4</v>
      </c>
      <c r="K48" s="1">
        <v>2</v>
      </c>
      <c r="L48" s="73">
        <v>2</v>
      </c>
      <c r="N48" s="25">
        <v>1994</v>
      </c>
      <c r="O48" s="54" t="s">
        <v>23</v>
      </c>
      <c r="P48" s="1">
        <v>3</v>
      </c>
      <c r="Q48" s="1">
        <v>1</v>
      </c>
      <c r="R48" s="73">
        <v>2</v>
      </c>
      <c r="T48" s="25">
        <v>2015</v>
      </c>
      <c r="U48" s="54" t="s">
        <v>43</v>
      </c>
      <c r="V48" s="1">
        <v>2</v>
      </c>
      <c r="W48" s="1">
        <v>0</v>
      </c>
      <c r="X48" s="73">
        <v>2</v>
      </c>
    </row>
    <row r="49" spans="2:24" x14ac:dyDescent="0.25">
      <c r="B49" s="25">
        <v>1980</v>
      </c>
      <c r="C49" s="54" t="s">
        <v>422</v>
      </c>
      <c r="D49" s="1">
        <v>7</v>
      </c>
      <c r="E49" s="1">
        <v>5</v>
      </c>
      <c r="F49" s="73">
        <v>2</v>
      </c>
      <c r="H49" s="25">
        <v>2014</v>
      </c>
      <c r="I49" t="s">
        <v>213</v>
      </c>
      <c r="J49" s="1">
        <v>4</v>
      </c>
      <c r="K49" s="1">
        <v>2</v>
      </c>
      <c r="L49" s="73">
        <v>2</v>
      </c>
      <c r="N49" s="25">
        <v>2016</v>
      </c>
      <c r="O49" s="54" t="s">
        <v>131</v>
      </c>
      <c r="P49" s="1">
        <v>3</v>
      </c>
      <c r="Q49" s="1">
        <v>1</v>
      </c>
      <c r="R49" s="73">
        <v>2</v>
      </c>
      <c r="T49" s="25">
        <v>2012</v>
      </c>
      <c r="U49" s="54" t="s">
        <v>43</v>
      </c>
      <c r="V49" s="1">
        <v>2</v>
      </c>
      <c r="W49" s="1">
        <v>0</v>
      </c>
      <c r="X49" s="73">
        <v>2</v>
      </c>
    </row>
    <row r="50" spans="2:24" x14ac:dyDescent="0.25">
      <c r="B50" s="25">
        <v>1982</v>
      </c>
      <c r="C50" s="54" t="s">
        <v>422</v>
      </c>
      <c r="D50" s="1">
        <v>7</v>
      </c>
      <c r="E50" s="1">
        <v>5</v>
      </c>
      <c r="F50" s="73">
        <v>2</v>
      </c>
      <c r="H50" s="25">
        <v>2022</v>
      </c>
      <c r="I50" t="s">
        <v>38</v>
      </c>
      <c r="J50" s="1">
        <v>4</v>
      </c>
      <c r="K50" s="1">
        <v>2</v>
      </c>
      <c r="L50" s="73">
        <v>2</v>
      </c>
      <c r="N50" s="25">
        <v>2015</v>
      </c>
      <c r="O50" s="54" t="s">
        <v>131</v>
      </c>
      <c r="P50" s="1">
        <v>3</v>
      </c>
      <c r="Q50" s="1">
        <v>1</v>
      </c>
      <c r="R50" s="73">
        <v>2</v>
      </c>
      <c r="T50" s="25">
        <v>1996</v>
      </c>
      <c r="U50" s="54" t="s">
        <v>365</v>
      </c>
      <c r="V50" s="1">
        <v>2</v>
      </c>
      <c r="W50" s="1">
        <v>0</v>
      </c>
      <c r="X50" s="73">
        <v>2</v>
      </c>
    </row>
    <row r="51" spans="2:24" x14ac:dyDescent="0.25">
      <c r="B51" s="25">
        <v>1994</v>
      </c>
      <c r="C51" s="54" t="s">
        <v>61</v>
      </c>
      <c r="D51" s="1">
        <v>6</v>
      </c>
      <c r="E51" s="1">
        <v>5</v>
      </c>
      <c r="F51" s="73">
        <v>1</v>
      </c>
      <c r="H51" s="25">
        <v>2011</v>
      </c>
      <c r="I51" t="s">
        <v>38</v>
      </c>
      <c r="J51" s="1">
        <v>4</v>
      </c>
      <c r="K51" s="1">
        <v>2</v>
      </c>
      <c r="L51" s="73">
        <v>2</v>
      </c>
      <c r="N51" s="25">
        <v>2012</v>
      </c>
      <c r="O51" s="54" t="s">
        <v>131</v>
      </c>
      <c r="P51" s="1">
        <v>3</v>
      </c>
      <c r="Q51" s="1">
        <v>1</v>
      </c>
      <c r="R51" s="73">
        <v>2</v>
      </c>
      <c r="T51" s="25">
        <v>2019</v>
      </c>
      <c r="U51" s="54" t="s">
        <v>119</v>
      </c>
      <c r="V51" s="1">
        <v>2</v>
      </c>
      <c r="W51" s="1">
        <v>0</v>
      </c>
      <c r="X51" s="73">
        <v>2</v>
      </c>
    </row>
    <row r="52" spans="2:24" x14ac:dyDescent="0.25">
      <c r="B52" s="25">
        <v>2024</v>
      </c>
      <c r="C52" s="54" t="s">
        <v>61</v>
      </c>
      <c r="D52" s="1">
        <v>7</v>
      </c>
      <c r="E52" s="1">
        <v>5</v>
      </c>
      <c r="F52" s="73">
        <v>2</v>
      </c>
      <c r="H52" s="25">
        <v>2009</v>
      </c>
      <c r="I52" t="s">
        <v>38</v>
      </c>
      <c r="J52" s="1">
        <v>4</v>
      </c>
      <c r="K52" s="1">
        <v>2</v>
      </c>
      <c r="L52" s="73">
        <v>2</v>
      </c>
      <c r="N52" s="25">
        <v>2019</v>
      </c>
      <c r="O52" s="54" t="s">
        <v>58</v>
      </c>
      <c r="P52" s="1">
        <v>3</v>
      </c>
      <c r="Q52" s="1">
        <v>1</v>
      </c>
      <c r="R52" s="73">
        <v>2</v>
      </c>
      <c r="T52" s="25">
        <v>2026</v>
      </c>
      <c r="U52" s="54" t="s">
        <v>85</v>
      </c>
      <c r="V52" s="1">
        <v>2</v>
      </c>
      <c r="W52" s="1">
        <v>0</v>
      </c>
      <c r="X52" s="73">
        <v>2</v>
      </c>
    </row>
    <row r="53" spans="2:24" x14ac:dyDescent="0.25">
      <c r="B53" s="25">
        <v>2026</v>
      </c>
      <c r="C53" s="54" t="s">
        <v>61</v>
      </c>
      <c r="D53" s="1">
        <v>7</v>
      </c>
      <c r="E53" s="1">
        <v>5</v>
      </c>
      <c r="F53" s="73">
        <v>2</v>
      </c>
      <c r="H53" s="25">
        <v>1993</v>
      </c>
      <c r="I53" t="s">
        <v>38</v>
      </c>
      <c r="J53" s="1">
        <v>4</v>
      </c>
      <c r="K53" s="1">
        <v>2</v>
      </c>
      <c r="L53" s="73">
        <v>2</v>
      </c>
      <c r="N53" s="25">
        <v>1989</v>
      </c>
      <c r="O53" s="54" t="s">
        <v>58</v>
      </c>
      <c r="P53" s="1">
        <v>3</v>
      </c>
      <c r="Q53" s="1">
        <v>1</v>
      </c>
      <c r="R53" s="73">
        <v>2</v>
      </c>
      <c r="T53" s="25">
        <v>2004</v>
      </c>
      <c r="U53" s="54" t="s">
        <v>74</v>
      </c>
      <c r="V53" s="1">
        <v>2</v>
      </c>
      <c r="W53" s="1">
        <v>0</v>
      </c>
      <c r="X53" s="73">
        <v>2</v>
      </c>
    </row>
    <row r="54" spans="2:24" x14ac:dyDescent="0.25">
      <c r="B54" s="25">
        <v>2012</v>
      </c>
      <c r="C54" s="54" t="s">
        <v>544</v>
      </c>
      <c r="D54" s="1">
        <v>7</v>
      </c>
      <c r="E54" s="1">
        <v>5</v>
      </c>
      <c r="F54" s="73">
        <v>2</v>
      </c>
      <c r="H54" s="25">
        <v>2016</v>
      </c>
      <c r="I54" t="s">
        <v>212</v>
      </c>
      <c r="J54" s="1">
        <v>4</v>
      </c>
      <c r="K54" s="1">
        <v>2</v>
      </c>
      <c r="L54" s="73">
        <v>2</v>
      </c>
      <c r="N54" s="25">
        <v>1995</v>
      </c>
      <c r="O54" s="54" t="s">
        <v>58</v>
      </c>
      <c r="P54" s="1">
        <v>3</v>
      </c>
      <c r="Q54" s="1">
        <v>1</v>
      </c>
      <c r="R54" s="73">
        <v>2</v>
      </c>
      <c r="T54" s="25">
        <v>2015</v>
      </c>
      <c r="U54" s="54" t="s">
        <v>74</v>
      </c>
      <c r="V54" s="1">
        <v>2</v>
      </c>
      <c r="W54" s="1">
        <v>0</v>
      </c>
      <c r="X54" s="73">
        <v>2</v>
      </c>
    </row>
    <row r="55" spans="2:24" x14ac:dyDescent="0.25">
      <c r="B55" s="25">
        <v>2018</v>
      </c>
      <c r="C55" s="54" t="s">
        <v>40</v>
      </c>
      <c r="D55" s="1">
        <v>7</v>
      </c>
      <c r="E55" s="1">
        <v>5</v>
      </c>
      <c r="F55" s="73">
        <v>2</v>
      </c>
      <c r="H55" s="25">
        <v>2015</v>
      </c>
      <c r="I55" t="s">
        <v>212</v>
      </c>
      <c r="J55" s="1">
        <v>4</v>
      </c>
      <c r="K55" s="1">
        <v>2</v>
      </c>
      <c r="L55" s="73">
        <v>2</v>
      </c>
      <c r="N55" s="25">
        <v>1980</v>
      </c>
      <c r="O55" t="s">
        <v>58</v>
      </c>
      <c r="P55" s="1">
        <v>3</v>
      </c>
      <c r="Q55" s="1">
        <v>1</v>
      </c>
      <c r="R55" s="73">
        <v>2</v>
      </c>
      <c r="T55" s="25">
        <v>2010</v>
      </c>
      <c r="U55" s="54" t="s">
        <v>74</v>
      </c>
      <c r="V55" s="1">
        <v>2</v>
      </c>
      <c r="W55" s="1">
        <v>0</v>
      </c>
      <c r="X55" s="73">
        <v>2</v>
      </c>
    </row>
    <row r="56" spans="2:24" x14ac:dyDescent="0.25">
      <c r="B56" s="25">
        <v>2016</v>
      </c>
      <c r="C56" s="54" t="s">
        <v>40</v>
      </c>
      <c r="D56" s="1">
        <v>7</v>
      </c>
      <c r="E56" s="1">
        <v>5</v>
      </c>
      <c r="F56" s="73">
        <v>2</v>
      </c>
      <c r="H56" s="25">
        <v>2024</v>
      </c>
      <c r="I56" t="s">
        <v>102</v>
      </c>
      <c r="J56" s="1">
        <v>4</v>
      </c>
      <c r="K56" s="1">
        <v>2</v>
      </c>
      <c r="L56" s="73">
        <v>2</v>
      </c>
      <c r="N56" s="25">
        <v>2010</v>
      </c>
      <c r="O56" s="54" t="s">
        <v>176</v>
      </c>
      <c r="P56" s="1">
        <v>3</v>
      </c>
      <c r="Q56" s="1">
        <v>1</v>
      </c>
      <c r="R56" s="73">
        <v>2</v>
      </c>
      <c r="T56" s="25">
        <v>2005</v>
      </c>
      <c r="U56" s="54" t="s">
        <v>74</v>
      </c>
      <c r="V56" s="1">
        <v>2</v>
      </c>
      <c r="W56" s="1">
        <v>0</v>
      </c>
      <c r="X56" s="73">
        <v>2</v>
      </c>
    </row>
    <row r="57" spans="2:24" x14ac:dyDescent="0.25">
      <c r="B57" s="25">
        <v>1992</v>
      </c>
      <c r="C57" s="54" t="s">
        <v>76</v>
      </c>
      <c r="D57" s="1">
        <v>6</v>
      </c>
      <c r="E57" s="1">
        <v>5</v>
      </c>
      <c r="F57" s="73">
        <v>1</v>
      </c>
      <c r="H57" s="25">
        <v>2022</v>
      </c>
      <c r="I57" t="s">
        <v>102</v>
      </c>
      <c r="J57" s="1">
        <v>4</v>
      </c>
      <c r="K57" s="1">
        <v>2</v>
      </c>
      <c r="L57" s="73">
        <v>2</v>
      </c>
      <c r="N57" s="25">
        <v>2016</v>
      </c>
      <c r="O57" s="54" t="s">
        <v>214</v>
      </c>
      <c r="P57" s="1">
        <v>3</v>
      </c>
      <c r="Q57" s="1">
        <v>1</v>
      </c>
      <c r="R57" s="73">
        <v>2</v>
      </c>
      <c r="T57" s="25">
        <v>2013</v>
      </c>
      <c r="U57" s="54" t="s">
        <v>177</v>
      </c>
      <c r="V57" s="1">
        <v>2</v>
      </c>
      <c r="W57" s="1">
        <v>0</v>
      </c>
      <c r="X57" s="73">
        <v>2</v>
      </c>
    </row>
    <row r="58" spans="2:24" x14ac:dyDescent="0.25">
      <c r="B58" s="25">
        <v>1993</v>
      </c>
      <c r="C58" s="54" t="s">
        <v>76</v>
      </c>
      <c r="D58" s="1">
        <v>6</v>
      </c>
      <c r="E58" s="1">
        <v>5</v>
      </c>
      <c r="F58" s="73">
        <v>1</v>
      </c>
      <c r="H58" s="25">
        <v>2004</v>
      </c>
      <c r="I58" t="s">
        <v>102</v>
      </c>
      <c r="J58" s="1">
        <v>4</v>
      </c>
      <c r="K58" s="1">
        <v>2</v>
      </c>
      <c r="L58" s="73">
        <v>2</v>
      </c>
      <c r="N58" s="25">
        <v>1994</v>
      </c>
      <c r="O58" s="54" t="s">
        <v>370</v>
      </c>
      <c r="P58" s="1">
        <v>3</v>
      </c>
      <c r="Q58" s="1">
        <v>1</v>
      </c>
      <c r="R58" s="73">
        <v>2</v>
      </c>
      <c r="T58" s="25">
        <v>2014</v>
      </c>
      <c r="U58" s="54" t="s">
        <v>287</v>
      </c>
      <c r="V58" s="1">
        <v>2</v>
      </c>
      <c r="W58" s="1">
        <v>0</v>
      </c>
      <c r="X58" s="73">
        <v>2</v>
      </c>
    </row>
    <row r="59" spans="2:24" x14ac:dyDescent="0.25">
      <c r="B59" s="25">
        <v>2013</v>
      </c>
      <c r="C59" s="54" t="s">
        <v>181</v>
      </c>
      <c r="D59" s="1">
        <v>7</v>
      </c>
      <c r="E59" s="1">
        <v>5</v>
      </c>
      <c r="F59" s="73">
        <v>2</v>
      </c>
      <c r="H59" s="25">
        <v>2015</v>
      </c>
      <c r="I59" t="s">
        <v>184</v>
      </c>
      <c r="J59" s="1">
        <v>4</v>
      </c>
      <c r="K59" s="1">
        <v>2</v>
      </c>
      <c r="L59" s="73">
        <v>2</v>
      </c>
      <c r="N59" s="25">
        <v>2011</v>
      </c>
      <c r="O59" s="54" t="s">
        <v>196</v>
      </c>
      <c r="P59" s="1">
        <v>3</v>
      </c>
      <c r="Q59" s="1">
        <v>1</v>
      </c>
      <c r="R59" s="73">
        <v>2</v>
      </c>
      <c r="T59" s="25">
        <v>2004</v>
      </c>
      <c r="U59" s="54" t="s">
        <v>103</v>
      </c>
      <c r="V59" s="1">
        <v>2</v>
      </c>
      <c r="W59" s="1">
        <v>0</v>
      </c>
      <c r="X59" s="73">
        <v>2</v>
      </c>
    </row>
    <row r="60" spans="2:24" x14ac:dyDescent="0.25">
      <c r="B60" s="25">
        <v>2010</v>
      </c>
      <c r="C60" s="54" t="s">
        <v>181</v>
      </c>
      <c r="D60" s="1">
        <v>7</v>
      </c>
      <c r="E60" s="1">
        <v>5</v>
      </c>
      <c r="F60" s="73">
        <v>2</v>
      </c>
      <c r="H60" s="25">
        <v>2011</v>
      </c>
      <c r="I60" t="s">
        <v>184</v>
      </c>
      <c r="J60" s="1">
        <v>4</v>
      </c>
      <c r="K60" s="1">
        <v>2</v>
      </c>
      <c r="L60" s="73">
        <v>2</v>
      </c>
      <c r="N60" s="25">
        <v>2022</v>
      </c>
      <c r="O60" s="54" t="s">
        <v>122</v>
      </c>
      <c r="P60" s="1">
        <v>3</v>
      </c>
      <c r="Q60" s="1">
        <v>1</v>
      </c>
      <c r="R60" s="73">
        <v>2</v>
      </c>
      <c r="T60" s="25">
        <v>2018</v>
      </c>
      <c r="U60" s="54" t="s">
        <v>103</v>
      </c>
      <c r="V60" s="1">
        <v>2</v>
      </c>
      <c r="W60" s="1">
        <v>0</v>
      </c>
      <c r="X60" s="73">
        <v>2</v>
      </c>
    </row>
    <row r="61" spans="2:24" x14ac:dyDescent="0.25">
      <c r="B61" s="25">
        <v>1980</v>
      </c>
      <c r="C61" s="54" t="s">
        <v>350</v>
      </c>
      <c r="D61" s="1">
        <v>6</v>
      </c>
      <c r="E61" s="1">
        <v>5</v>
      </c>
      <c r="F61" s="73">
        <v>1</v>
      </c>
      <c r="H61" s="25">
        <v>1989</v>
      </c>
      <c r="I61" t="s">
        <v>123</v>
      </c>
      <c r="J61" s="1">
        <v>4</v>
      </c>
      <c r="K61" s="1">
        <v>2</v>
      </c>
      <c r="L61" s="73">
        <v>2</v>
      </c>
      <c r="N61" s="25">
        <v>2019</v>
      </c>
      <c r="O61" s="54" t="s">
        <v>43</v>
      </c>
      <c r="P61" s="1">
        <v>3</v>
      </c>
      <c r="Q61" s="1">
        <v>1</v>
      </c>
      <c r="R61" s="73">
        <v>2</v>
      </c>
      <c r="T61" s="25">
        <v>2005</v>
      </c>
      <c r="U61" s="54" t="s">
        <v>103</v>
      </c>
      <c r="V61" s="1">
        <v>2</v>
      </c>
      <c r="W61" s="1">
        <v>0</v>
      </c>
      <c r="X61" s="73">
        <v>2</v>
      </c>
    </row>
    <row r="62" spans="2:24" x14ac:dyDescent="0.25">
      <c r="B62" s="275"/>
      <c r="C62" s="276"/>
      <c r="D62" s="275"/>
      <c r="E62" s="275"/>
      <c r="F62" s="275"/>
      <c r="H62" s="25">
        <v>1995</v>
      </c>
      <c r="I62" t="s">
        <v>123</v>
      </c>
      <c r="J62" s="1">
        <v>4</v>
      </c>
      <c r="K62" s="1">
        <v>2</v>
      </c>
      <c r="L62" s="73">
        <v>2</v>
      </c>
      <c r="N62" s="25">
        <v>2014</v>
      </c>
      <c r="O62" s="54" t="s">
        <v>43</v>
      </c>
      <c r="P62" s="1">
        <v>3</v>
      </c>
      <c r="Q62" s="1">
        <v>1</v>
      </c>
      <c r="R62" s="73">
        <v>2</v>
      </c>
      <c r="T62" s="25">
        <v>2015</v>
      </c>
      <c r="U62" s="54" t="s">
        <v>222</v>
      </c>
      <c r="V62" s="1">
        <v>2</v>
      </c>
      <c r="W62" s="1">
        <v>0</v>
      </c>
      <c r="X62" s="73">
        <v>2</v>
      </c>
    </row>
    <row r="63" spans="2:24" x14ac:dyDescent="0.25">
      <c r="B63" s="25">
        <v>2014</v>
      </c>
      <c r="C63" s="54" t="s">
        <v>328</v>
      </c>
      <c r="D63" s="1">
        <v>6</v>
      </c>
      <c r="E63" s="1">
        <v>4</v>
      </c>
      <c r="F63" s="73">
        <v>2</v>
      </c>
      <c r="H63" s="25">
        <v>1996</v>
      </c>
      <c r="I63" t="s">
        <v>364</v>
      </c>
      <c r="J63" s="1">
        <v>4</v>
      </c>
      <c r="K63" s="1">
        <v>2</v>
      </c>
      <c r="L63" s="73">
        <v>2</v>
      </c>
      <c r="N63" s="25">
        <v>2013</v>
      </c>
      <c r="O63" s="54" t="s">
        <v>43</v>
      </c>
      <c r="P63" s="1">
        <v>3</v>
      </c>
      <c r="Q63" s="1">
        <v>1</v>
      </c>
      <c r="R63" s="73">
        <v>2</v>
      </c>
      <c r="T63" s="25">
        <v>2026</v>
      </c>
      <c r="U63" s="54" t="s">
        <v>13</v>
      </c>
      <c r="V63" s="1">
        <v>2</v>
      </c>
      <c r="W63" s="1">
        <v>0</v>
      </c>
      <c r="X63" s="73">
        <v>2</v>
      </c>
    </row>
    <row r="64" spans="2:24" x14ac:dyDescent="0.25">
      <c r="B64" s="25">
        <v>2024</v>
      </c>
      <c r="C64" s="54" t="s">
        <v>38</v>
      </c>
      <c r="D64" s="1">
        <v>6</v>
      </c>
      <c r="E64" s="1">
        <v>4</v>
      </c>
      <c r="F64" s="73">
        <v>2</v>
      </c>
      <c r="H64" s="25">
        <v>2023</v>
      </c>
      <c r="I64" t="s">
        <v>23</v>
      </c>
      <c r="J64" s="1">
        <v>4</v>
      </c>
      <c r="K64" s="1">
        <v>2</v>
      </c>
      <c r="L64" s="73">
        <v>2</v>
      </c>
      <c r="N64" s="25">
        <v>2011</v>
      </c>
      <c r="O64" s="54" t="s">
        <v>43</v>
      </c>
      <c r="P64" s="1">
        <v>3</v>
      </c>
      <c r="Q64" s="1">
        <v>1</v>
      </c>
      <c r="R64" s="73">
        <v>2</v>
      </c>
      <c r="T64" s="25">
        <v>1982</v>
      </c>
      <c r="U64" s="54" t="s">
        <v>417</v>
      </c>
      <c r="V64" s="1">
        <v>2</v>
      </c>
      <c r="W64" s="1">
        <v>0</v>
      </c>
      <c r="X64" s="73">
        <v>2</v>
      </c>
    </row>
    <row r="65" spans="2:24" x14ac:dyDescent="0.25">
      <c r="B65" s="25">
        <v>2018</v>
      </c>
      <c r="C65" s="54" t="s">
        <v>38</v>
      </c>
      <c r="D65" s="1">
        <v>6</v>
      </c>
      <c r="E65" s="1">
        <v>4</v>
      </c>
      <c r="F65" s="73">
        <v>2</v>
      </c>
      <c r="H65" s="25">
        <v>2018</v>
      </c>
      <c r="I65" t="s">
        <v>23</v>
      </c>
      <c r="J65" s="1">
        <v>4</v>
      </c>
      <c r="K65" s="1">
        <v>2</v>
      </c>
      <c r="L65" s="73">
        <v>2</v>
      </c>
      <c r="N65" s="25">
        <v>2016</v>
      </c>
      <c r="O65" s="54" t="s">
        <v>216</v>
      </c>
      <c r="P65" s="1">
        <v>3</v>
      </c>
      <c r="Q65" s="1">
        <v>1</v>
      </c>
      <c r="R65" s="73">
        <v>2</v>
      </c>
      <c r="T65" s="25">
        <v>2013</v>
      </c>
      <c r="U65" s="54" t="s">
        <v>162</v>
      </c>
      <c r="V65" s="1">
        <v>2</v>
      </c>
      <c r="W65" s="1">
        <v>0</v>
      </c>
      <c r="X65" s="73">
        <v>2</v>
      </c>
    </row>
    <row r="66" spans="2:24" x14ac:dyDescent="0.25">
      <c r="B66" s="25">
        <v>2004</v>
      </c>
      <c r="C66" s="54" t="s">
        <v>123</v>
      </c>
      <c r="D66" s="1">
        <v>6</v>
      </c>
      <c r="E66" s="1">
        <v>4</v>
      </c>
      <c r="F66" s="73">
        <v>2</v>
      </c>
      <c r="H66" s="25">
        <v>2004</v>
      </c>
      <c r="I66" t="s">
        <v>23</v>
      </c>
      <c r="J66" s="1">
        <v>4</v>
      </c>
      <c r="K66" s="1">
        <v>2</v>
      </c>
      <c r="L66" s="73">
        <v>2</v>
      </c>
      <c r="N66" s="25">
        <v>2024</v>
      </c>
      <c r="O66" s="54" t="s">
        <v>119</v>
      </c>
      <c r="P66" s="1">
        <v>3</v>
      </c>
      <c r="Q66" s="1">
        <v>1</v>
      </c>
      <c r="R66" s="73">
        <v>2</v>
      </c>
      <c r="T66" s="25">
        <v>2012</v>
      </c>
      <c r="U66" s="54" t="s">
        <v>162</v>
      </c>
      <c r="V66" s="1">
        <v>2</v>
      </c>
      <c r="W66" s="1">
        <v>0</v>
      </c>
      <c r="X66" s="73">
        <v>2</v>
      </c>
    </row>
    <row r="67" spans="2:24" x14ac:dyDescent="0.25">
      <c r="B67" s="25">
        <v>1996</v>
      </c>
      <c r="C67" s="54" t="s">
        <v>106</v>
      </c>
      <c r="D67" s="1">
        <v>6</v>
      </c>
      <c r="E67" s="1">
        <v>4</v>
      </c>
      <c r="F67" s="73">
        <v>2</v>
      </c>
      <c r="H67" s="25">
        <v>1989</v>
      </c>
      <c r="I67" t="s">
        <v>23</v>
      </c>
      <c r="J67" s="1">
        <v>4</v>
      </c>
      <c r="K67" s="1">
        <v>2</v>
      </c>
      <c r="L67" s="73">
        <v>2</v>
      </c>
      <c r="N67" s="25">
        <v>2023</v>
      </c>
      <c r="O67" s="54" t="s">
        <v>119</v>
      </c>
      <c r="P67" s="1">
        <v>3</v>
      </c>
      <c r="Q67" s="1">
        <v>1</v>
      </c>
      <c r="R67" s="73">
        <v>2</v>
      </c>
      <c r="T67" s="25">
        <v>2019</v>
      </c>
      <c r="U67" s="54" t="s">
        <v>107</v>
      </c>
      <c r="V67" s="1">
        <v>2</v>
      </c>
      <c r="W67" s="1">
        <v>0</v>
      </c>
      <c r="X67" s="73">
        <v>2</v>
      </c>
    </row>
    <row r="68" spans="2:24" x14ac:dyDescent="0.25">
      <c r="B68" s="25">
        <v>2016</v>
      </c>
      <c r="C68" s="54" t="s">
        <v>209</v>
      </c>
      <c r="D68" s="1">
        <v>6</v>
      </c>
      <c r="E68" s="1">
        <v>4</v>
      </c>
      <c r="F68" s="73">
        <v>2</v>
      </c>
      <c r="H68" s="25">
        <v>1995</v>
      </c>
      <c r="I68" t="s">
        <v>23</v>
      </c>
      <c r="J68" s="1">
        <v>4</v>
      </c>
      <c r="K68" s="1">
        <v>2</v>
      </c>
      <c r="L68" s="73">
        <v>2</v>
      </c>
      <c r="N68" s="25">
        <v>2025</v>
      </c>
      <c r="O68" t="s">
        <v>85</v>
      </c>
      <c r="P68" s="1">
        <v>3</v>
      </c>
      <c r="Q68" s="1">
        <v>1</v>
      </c>
      <c r="R68" s="73">
        <v>2</v>
      </c>
      <c r="T68" s="25">
        <v>2017</v>
      </c>
      <c r="U68" s="54" t="s">
        <v>180</v>
      </c>
      <c r="V68" s="1">
        <v>2</v>
      </c>
      <c r="W68" s="1">
        <v>0</v>
      </c>
      <c r="X68" s="73">
        <v>2</v>
      </c>
    </row>
    <row r="69" spans="2:24" x14ac:dyDescent="0.25">
      <c r="B69" s="25">
        <v>2013</v>
      </c>
      <c r="C69" s="54" t="s">
        <v>183</v>
      </c>
      <c r="D69" s="1">
        <v>6</v>
      </c>
      <c r="E69" s="1">
        <v>4</v>
      </c>
      <c r="F69" s="73">
        <v>2</v>
      </c>
      <c r="H69" s="25">
        <v>1996</v>
      </c>
      <c r="I69" t="s">
        <v>23</v>
      </c>
      <c r="J69" s="1">
        <v>4</v>
      </c>
      <c r="K69" s="1">
        <v>2</v>
      </c>
      <c r="L69" s="73">
        <v>2</v>
      </c>
      <c r="N69" s="25">
        <v>2018</v>
      </c>
      <c r="O69" s="54" t="s">
        <v>74</v>
      </c>
      <c r="P69" s="1">
        <v>3</v>
      </c>
      <c r="Q69" s="1">
        <v>1</v>
      </c>
      <c r="R69" s="73">
        <v>2</v>
      </c>
      <c r="T69" s="25">
        <v>2015</v>
      </c>
      <c r="U69" s="54" t="s">
        <v>180</v>
      </c>
      <c r="V69" s="1">
        <v>2</v>
      </c>
      <c r="W69" s="1">
        <v>0</v>
      </c>
      <c r="X69" s="73">
        <v>2</v>
      </c>
    </row>
    <row r="70" spans="2:24" x14ac:dyDescent="0.25">
      <c r="B70" s="25">
        <v>1993</v>
      </c>
      <c r="C70" s="54" t="s">
        <v>23</v>
      </c>
      <c r="D70" s="1">
        <v>6</v>
      </c>
      <c r="E70" s="1">
        <v>4</v>
      </c>
      <c r="F70" s="73">
        <v>2</v>
      </c>
      <c r="H70" s="25">
        <v>2017</v>
      </c>
      <c r="I70" t="s">
        <v>131</v>
      </c>
      <c r="J70" s="1">
        <v>4</v>
      </c>
      <c r="K70" s="1">
        <v>2</v>
      </c>
      <c r="L70" s="73">
        <v>2</v>
      </c>
      <c r="N70" s="25">
        <v>2017</v>
      </c>
      <c r="O70" s="54" t="s">
        <v>223</v>
      </c>
      <c r="P70" s="1">
        <v>3</v>
      </c>
      <c r="Q70" s="1">
        <v>1</v>
      </c>
      <c r="R70" s="73">
        <v>2</v>
      </c>
      <c r="T70" s="25">
        <v>2014</v>
      </c>
      <c r="U70" s="54" t="s">
        <v>180</v>
      </c>
      <c r="V70" s="1">
        <v>2</v>
      </c>
      <c r="W70" s="1">
        <v>0</v>
      </c>
      <c r="X70" s="73">
        <v>2</v>
      </c>
    </row>
    <row r="71" spans="2:24" x14ac:dyDescent="0.25">
      <c r="B71" s="25">
        <v>2013</v>
      </c>
      <c r="C71" s="54" t="s">
        <v>131</v>
      </c>
      <c r="D71" s="1">
        <v>6</v>
      </c>
      <c r="E71" s="1">
        <v>4</v>
      </c>
      <c r="F71" s="73">
        <v>2</v>
      </c>
      <c r="H71" s="25">
        <v>2014</v>
      </c>
      <c r="I71" t="s">
        <v>131</v>
      </c>
      <c r="J71" s="1">
        <v>4</v>
      </c>
      <c r="K71" s="1">
        <v>2</v>
      </c>
      <c r="L71" s="73">
        <v>2</v>
      </c>
      <c r="N71" s="25">
        <v>2010</v>
      </c>
      <c r="O71" s="54" t="s">
        <v>177</v>
      </c>
      <c r="P71" s="1">
        <v>3</v>
      </c>
      <c r="Q71" s="1">
        <v>1</v>
      </c>
      <c r="R71" s="73">
        <v>2</v>
      </c>
      <c r="T71" s="25">
        <v>2013</v>
      </c>
      <c r="U71" s="54" t="s">
        <v>180</v>
      </c>
      <c r="V71" s="1">
        <v>2</v>
      </c>
      <c r="W71" s="1">
        <v>0</v>
      </c>
      <c r="X71" s="73">
        <v>2</v>
      </c>
    </row>
    <row r="72" spans="2:24" x14ac:dyDescent="0.25">
      <c r="B72" s="25">
        <v>2022</v>
      </c>
      <c r="C72" s="54" t="s">
        <v>58</v>
      </c>
      <c r="D72" s="1">
        <v>6</v>
      </c>
      <c r="E72" s="1">
        <v>4</v>
      </c>
      <c r="F72" s="73">
        <v>2</v>
      </c>
      <c r="H72" s="25">
        <v>2023</v>
      </c>
      <c r="I72" t="s">
        <v>58</v>
      </c>
      <c r="J72" s="1">
        <v>4</v>
      </c>
      <c r="K72" s="1">
        <v>2</v>
      </c>
      <c r="L72" s="73">
        <v>2</v>
      </c>
      <c r="N72" s="25">
        <v>2022</v>
      </c>
      <c r="O72" s="54" t="s">
        <v>103</v>
      </c>
      <c r="P72" s="1">
        <v>3</v>
      </c>
      <c r="Q72" s="1">
        <v>1</v>
      </c>
      <c r="R72" s="73">
        <v>2</v>
      </c>
      <c r="T72" s="25">
        <v>2012</v>
      </c>
      <c r="U72" s="54" t="s">
        <v>180</v>
      </c>
      <c r="V72" s="1">
        <v>2</v>
      </c>
      <c r="W72" s="1">
        <v>0</v>
      </c>
      <c r="X72" s="73">
        <v>2</v>
      </c>
    </row>
    <row r="73" spans="2:24" x14ac:dyDescent="0.25">
      <c r="B73" s="25">
        <v>2005</v>
      </c>
      <c r="C73" s="54" t="s">
        <v>58</v>
      </c>
      <c r="D73" s="1">
        <v>6</v>
      </c>
      <c r="E73" s="1">
        <v>4</v>
      </c>
      <c r="F73" s="73">
        <v>2</v>
      </c>
      <c r="H73" s="25">
        <v>1992</v>
      </c>
      <c r="I73" t="s">
        <v>58</v>
      </c>
      <c r="J73" s="1">
        <v>4</v>
      </c>
      <c r="K73" s="1">
        <v>2</v>
      </c>
      <c r="L73" s="73">
        <v>2</v>
      </c>
      <c r="N73" s="25">
        <v>2019</v>
      </c>
      <c r="O73" s="54" t="s">
        <v>103</v>
      </c>
      <c r="P73" s="1">
        <v>3</v>
      </c>
      <c r="Q73" s="1">
        <v>1</v>
      </c>
      <c r="R73" s="73">
        <v>2</v>
      </c>
      <c r="T73" s="25">
        <v>2011</v>
      </c>
      <c r="U73" s="54" t="s">
        <v>180</v>
      </c>
      <c r="V73" s="1">
        <v>2</v>
      </c>
      <c r="W73" s="1">
        <v>0</v>
      </c>
      <c r="X73" s="73">
        <v>2</v>
      </c>
    </row>
    <row r="74" spans="2:24" x14ac:dyDescent="0.25">
      <c r="B74" s="25">
        <v>2015</v>
      </c>
      <c r="C74" s="54" t="s">
        <v>286</v>
      </c>
      <c r="D74" s="1">
        <v>6</v>
      </c>
      <c r="E74" s="1">
        <v>4</v>
      </c>
      <c r="F74" s="73">
        <v>2</v>
      </c>
      <c r="H74" s="25">
        <v>1993</v>
      </c>
      <c r="I74" t="s">
        <v>58</v>
      </c>
      <c r="J74" s="1">
        <v>4</v>
      </c>
      <c r="K74" s="1">
        <v>2</v>
      </c>
      <c r="L74" s="73">
        <v>2</v>
      </c>
      <c r="N74" s="25">
        <v>1994</v>
      </c>
      <c r="O74" s="54" t="s">
        <v>103</v>
      </c>
      <c r="P74" s="1">
        <v>3</v>
      </c>
      <c r="Q74" s="1">
        <v>1</v>
      </c>
      <c r="R74" s="73">
        <v>2</v>
      </c>
      <c r="T74" s="25">
        <v>2016</v>
      </c>
      <c r="U74" s="54" t="s">
        <v>220</v>
      </c>
      <c r="V74" s="1">
        <v>2</v>
      </c>
      <c r="W74" s="1">
        <v>0</v>
      </c>
      <c r="X74" s="73">
        <v>2</v>
      </c>
    </row>
    <row r="75" spans="2:24" x14ac:dyDescent="0.25">
      <c r="B75" s="25">
        <v>2009</v>
      </c>
      <c r="C75" s="54" t="s">
        <v>286</v>
      </c>
      <c r="D75" s="1">
        <v>6</v>
      </c>
      <c r="E75" s="1">
        <v>4</v>
      </c>
      <c r="F75" s="73">
        <v>2</v>
      </c>
      <c r="H75" s="25">
        <v>1980</v>
      </c>
      <c r="I75" t="s">
        <v>404</v>
      </c>
      <c r="J75" s="1">
        <v>4</v>
      </c>
      <c r="K75" s="1">
        <v>2</v>
      </c>
      <c r="L75" s="73">
        <v>2</v>
      </c>
      <c r="N75" s="25">
        <v>1996</v>
      </c>
      <c r="O75" s="54" t="s">
        <v>103</v>
      </c>
      <c r="P75" s="1">
        <v>3</v>
      </c>
      <c r="Q75" s="1">
        <v>1</v>
      </c>
      <c r="R75" s="73">
        <v>2</v>
      </c>
      <c r="T75" s="25">
        <v>2024</v>
      </c>
      <c r="U75" s="54" t="s">
        <v>71</v>
      </c>
      <c r="V75" s="1">
        <v>2</v>
      </c>
      <c r="W75" s="1">
        <v>0</v>
      </c>
      <c r="X75" s="73">
        <v>2</v>
      </c>
    </row>
    <row r="76" spans="2:24" x14ac:dyDescent="0.25">
      <c r="B76" s="25">
        <v>2011</v>
      </c>
      <c r="C76" s="54" t="s">
        <v>177</v>
      </c>
      <c r="D76" s="1">
        <v>6</v>
      </c>
      <c r="E76" s="1">
        <v>4</v>
      </c>
      <c r="F76" s="73">
        <v>2</v>
      </c>
      <c r="H76" s="25">
        <v>2009</v>
      </c>
      <c r="I76" t="s">
        <v>158</v>
      </c>
      <c r="J76" s="1">
        <v>4</v>
      </c>
      <c r="K76" s="1">
        <v>2</v>
      </c>
      <c r="L76" s="73">
        <v>2</v>
      </c>
      <c r="N76" s="25">
        <v>2013</v>
      </c>
      <c r="O76" s="54" t="s">
        <v>175</v>
      </c>
      <c r="P76" s="1">
        <v>3</v>
      </c>
      <c r="Q76" s="1">
        <v>1</v>
      </c>
      <c r="R76" s="73">
        <v>2</v>
      </c>
      <c r="T76" s="25">
        <v>2023</v>
      </c>
      <c r="U76" s="54" t="s">
        <v>71</v>
      </c>
      <c r="V76" s="1">
        <v>2</v>
      </c>
      <c r="W76" s="1">
        <v>0</v>
      </c>
      <c r="X76" s="73">
        <v>2</v>
      </c>
    </row>
    <row r="77" spans="2:24" x14ac:dyDescent="0.25">
      <c r="B77" s="25">
        <v>2009</v>
      </c>
      <c r="C77" s="54" t="s">
        <v>287</v>
      </c>
      <c r="D77" s="1">
        <v>6</v>
      </c>
      <c r="E77" s="1">
        <v>4</v>
      </c>
      <c r="F77" s="73">
        <v>2</v>
      </c>
      <c r="H77" s="25">
        <v>1980</v>
      </c>
      <c r="I77" s="54" t="s">
        <v>401</v>
      </c>
      <c r="J77" s="1">
        <v>4</v>
      </c>
      <c r="K77" s="1">
        <v>2</v>
      </c>
      <c r="L77" s="73">
        <v>2</v>
      </c>
      <c r="N77" s="25">
        <v>2009</v>
      </c>
      <c r="O77" s="54" t="s">
        <v>162</v>
      </c>
      <c r="P77" s="1">
        <v>3</v>
      </c>
      <c r="Q77" s="1">
        <v>1</v>
      </c>
      <c r="R77" s="73">
        <v>2</v>
      </c>
      <c r="T77" s="25">
        <v>2022</v>
      </c>
      <c r="U77" s="54" t="s">
        <v>71</v>
      </c>
      <c r="V77" s="1">
        <v>2</v>
      </c>
      <c r="W77" s="1">
        <v>0</v>
      </c>
      <c r="X77" s="73">
        <v>2</v>
      </c>
    </row>
    <row r="78" spans="2:24" x14ac:dyDescent="0.25">
      <c r="B78" s="25">
        <v>1993</v>
      </c>
      <c r="C78" s="54" t="s">
        <v>103</v>
      </c>
      <c r="D78" s="1">
        <v>6</v>
      </c>
      <c r="E78" s="1">
        <v>4</v>
      </c>
      <c r="F78" s="73">
        <v>2</v>
      </c>
      <c r="H78" s="25">
        <v>2024</v>
      </c>
      <c r="I78" t="s">
        <v>43</v>
      </c>
      <c r="J78" s="1">
        <v>4</v>
      </c>
      <c r="K78" s="1">
        <v>2</v>
      </c>
      <c r="L78" s="73">
        <v>2</v>
      </c>
      <c r="N78" s="25">
        <v>2018</v>
      </c>
      <c r="O78" s="54" t="s">
        <v>107</v>
      </c>
      <c r="P78" s="1">
        <v>3</v>
      </c>
      <c r="Q78" s="1">
        <v>1</v>
      </c>
      <c r="R78" s="73">
        <v>2</v>
      </c>
      <c r="T78" s="25">
        <v>2017</v>
      </c>
      <c r="U78" s="54" t="s">
        <v>224</v>
      </c>
      <c r="V78" s="1">
        <v>2</v>
      </c>
      <c r="W78" s="1">
        <v>0</v>
      </c>
      <c r="X78" s="73">
        <v>2</v>
      </c>
    </row>
    <row r="79" spans="2:24" x14ac:dyDescent="0.25">
      <c r="B79" s="25">
        <v>2011</v>
      </c>
      <c r="C79" s="54" t="s">
        <v>162</v>
      </c>
      <c r="D79" s="1">
        <v>6</v>
      </c>
      <c r="E79" s="1">
        <v>4</v>
      </c>
      <c r="F79" s="73">
        <v>2</v>
      </c>
      <c r="H79" s="25">
        <v>2025</v>
      </c>
      <c r="I79" s="54" t="s">
        <v>48</v>
      </c>
      <c r="J79" s="1">
        <v>4</v>
      </c>
      <c r="K79" s="1">
        <v>2</v>
      </c>
      <c r="L79" s="73">
        <v>2</v>
      </c>
      <c r="N79" s="25">
        <v>2010</v>
      </c>
      <c r="O79" s="54" t="s">
        <v>180</v>
      </c>
      <c r="P79" s="1">
        <v>3</v>
      </c>
      <c r="Q79" s="1">
        <v>1</v>
      </c>
      <c r="R79" s="73">
        <v>2</v>
      </c>
      <c r="T79" s="25">
        <v>2014</v>
      </c>
      <c r="U79" s="54" t="s">
        <v>179</v>
      </c>
      <c r="V79" s="1">
        <v>2</v>
      </c>
      <c r="W79" s="1">
        <v>0</v>
      </c>
      <c r="X79" s="73">
        <v>2</v>
      </c>
    </row>
    <row r="80" spans="2:24" x14ac:dyDescent="0.25">
      <c r="B80" s="25">
        <v>2012</v>
      </c>
      <c r="C80" s="54" t="s">
        <v>104</v>
      </c>
      <c r="D80" s="1">
        <v>6</v>
      </c>
      <c r="E80" s="1">
        <v>4</v>
      </c>
      <c r="F80" s="73">
        <v>2</v>
      </c>
      <c r="H80" s="25">
        <v>2026</v>
      </c>
      <c r="I80" s="54" t="s">
        <v>48</v>
      </c>
      <c r="J80" s="1">
        <v>4</v>
      </c>
      <c r="K80" s="1">
        <v>2</v>
      </c>
      <c r="L80" s="73">
        <v>2</v>
      </c>
      <c r="N80" s="25">
        <v>2009</v>
      </c>
      <c r="O80" s="54" t="s">
        <v>180</v>
      </c>
      <c r="P80" s="1">
        <v>3</v>
      </c>
      <c r="Q80" s="1">
        <v>1</v>
      </c>
      <c r="R80" s="73">
        <v>2</v>
      </c>
      <c r="T80" s="25">
        <v>2004</v>
      </c>
      <c r="U80" s="54" t="s">
        <v>101</v>
      </c>
      <c r="V80" s="1">
        <v>2</v>
      </c>
      <c r="W80" s="1">
        <v>0</v>
      </c>
      <c r="X80" s="73">
        <v>2</v>
      </c>
    </row>
    <row r="81" spans="2:24" x14ac:dyDescent="0.25">
      <c r="B81" s="25">
        <v>2023</v>
      </c>
      <c r="C81" s="54" t="s">
        <v>101</v>
      </c>
      <c r="D81" s="1">
        <v>6</v>
      </c>
      <c r="E81" s="1">
        <v>4</v>
      </c>
      <c r="F81" s="73">
        <v>2</v>
      </c>
      <c r="H81" s="25">
        <v>2022</v>
      </c>
      <c r="I81" t="s">
        <v>119</v>
      </c>
      <c r="J81" s="1">
        <v>4</v>
      </c>
      <c r="K81" s="1">
        <v>2</v>
      </c>
      <c r="L81" s="73">
        <v>2</v>
      </c>
      <c r="N81" s="25">
        <v>2019</v>
      </c>
      <c r="O81" s="54" t="s">
        <v>71</v>
      </c>
      <c r="P81" s="1">
        <v>3</v>
      </c>
      <c r="Q81" s="1">
        <v>1</v>
      </c>
      <c r="R81" s="73">
        <v>2</v>
      </c>
      <c r="T81" s="25">
        <v>2016</v>
      </c>
      <c r="U81" s="54" t="s">
        <v>217</v>
      </c>
      <c r="V81" s="1">
        <v>2</v>
      </c>
      <c r="W81" s="1">
        <v>0</v>
      </c>
      <c r="X81" s="73">
        <v>2</v>
      </c>
    </row>
    <row r="82" spans="2:24" x14ac:dyDescent="0.25">
      <c r="B82" s="25">
        <v>2013</v>
      </c>
      <c r="C82" s="54" t="s">
        <v>187</v>
      </c>
      <c r="D82" s="1">
        <v>6</v>
      </c>
      <c r="E82" s="1">
        <v>4</v>
      </c>
      <c r="F82" s="73">
        <v>2</v>
      </c>
      <c r="H82" s="25">
        <v>2012</v>
      </c>
      <c r="I82" t="s">
        <v>177</v>
      </c>
      <c r="J82" s="1">
        <v>5</v>
      </c>
      <c r="K82" s="1">
        <v>2</v>
      </c>
      <c r="L82" s="73">
        <v>2</v>
      </c>
      <c r="N82" s="25">
        <v>2016</v>
      </c>
      <c r="O82" s="54" t="s">
        <v>179</v>
      </c>
      <c r="P82" s="1">
        <v>3</v>
      </c>
      <c r="Q82" s="1">
        <v>1</v>
      </c>
      <c r="R82" s="73">
        <v>2</v>
      </c>
      <c r="T82" s="25">
        <v>2012</v>
      </c>
      <c r="U82" s="54" t="s">
        <v>187</v>
      </c>
      <c r="V82" s="1">
        <v>2</v>
      </c>
      <c r="W82" s="1">
        <v>0</v>
      </c>
      <c r="X82" s="73">
        <v>2</v>
      </c>
    </row>
    <row r="83" spans="2:24" x14ac:dyDescent="0.25">
      <c r="B83" s="25">
        <v>2011</v>
      </c>
      <c r="C83" s="54" t="s">
        <v>187</v>
      </c>
      <c r="D83" s="1">
        <v>6</v>
      </c>
      <c r="E83" s="1">
        <v>4</v>
      </c>
      <c r="F83" s="73">
        <v>2</v>
      </c>
      <c r="H83" s="25">
        <v>2024</v>
      </c>
      <c r="I83" t="s">
        <v>103</v>
      </c>
      <c r="J83" s="1">
        <v>4</v>
      </c>
      <c r="K83" s="1">
        <v>2</v>
      </c>
      <c r="L83" s="73">
        <v>2</v>
      </c>
      <c r="N83" s="25">
        <v>2013</v>
      </c>
      <c r="O83" s="54" t="s">
        <v>179</v>
      </c>
      <c r="P83" s="1">
        <v>3</v>
      </c>
      <c r="Q83" s="1">
        <v>1</v>
      </c>
      <c r="R83" s="73">
        <v>2</v>
      </c>
      <c r="T83" s="25">
        <v>2018</v>
      </c>
      <c r="U83" s="54" t="s">
        <v>111</v>
      </c>
      <c r="V83" s="1">
        <v>2</v>
      </c>
      <c r="W83" s="1">
        <v>0</v>
      </c>
      <c r="X83" s="73">
        <v>2</v>
      </c>
    </row>
    <row r="84" spans="2:24" x14ac:dyDescent="0.25">
      <c r="B84" s="25">
        <v>2010</v>
      </c>
      <c r="C84" s="54" t="s">
        <v>187</v>
      </c>
      <c r="D84" s="1">
        <v>6</v>
      </c>
      <c r="E84" s="1">
        <v>4</v>
      </c>
      <c r="F84" s="73">
        <v>2</v>
      </c>
      <c r="H84" s="25">
        <v>1983</v>
      </c>
      <c r="I84" s="54" t="s">
        <v>103</v>
      </c>
      <c r="J84" s="1">
        <v>4</v>
      </c>
      <c r="K84" s="1">
        <v>2</v>
      </c>
      <c r="L84" s="73">
        <v>2</v>
      </c>
      <c r="N84" s="25">
        <v>2012</v>
      </c>
      <c r="O84" s="54" t="s">
        <v>179</v>
      </c>
      <c r="P84" s="1">
        <v>3</v>
      </c>
      <c r="Q84" s="1">
        <v>1</v>
      </c>
      <c r="R84" s="73">
        <v>2</v>
      </c>
      <c r="T84" s="25">
        <v>2010</v>
      </c>
      <c r="U84" s="54" t="s">
        <v>111</v>
      </c>
      <c r="V84" s="1">
        <v>2</v>
      </c>
      <c r="W84" s="1">
        <v>0</v>
      </c>
      <c r="X84" s="73">
        <v>2</v>
      </c>
    </row>
    <row r="85" spans="2:24" x14ac:dyDescent="0.25">
      <c r="B85" s="25">
        <v>2005</v>
      </c>
      <c r="C85" s="54" t="s">
        <v>236</v>
      </c>
      <c r="D85" s="1">
        <v>6</v>
      </c>
      <c r="E85" s="1">
        <v>4</v>
      </c>
      <c r="F85" s="73">
        <v>2</v>
      </c>
      <c r="H85" s="25">
        <v>2017</v>
      </c>
      <c r="I85" t="s">
        <v>222</v>
      </c>
      <c r="J85" s="1">
        <v>4</v>
      </c>
      <c r="K85" s="1">
        <v>2</v>
      </c>
      <c r="L85" s="73">
        <v>2</v>
      </c>
      <c r="N85" s="25">
        <v>2011</v>
      </c>
      <c r="O85" s="54" t="s">
        <v>179</v>
      </c>
      <c r="P85" s="1">
        <v>3</v>
      </c>
      <c r="Q85" s="1">
        <v>1</v>
      </c>
      <c r="R85" s="73">
        <v>2</v>
      </c>
      <c r="T85" s="25">
        <v>1993</v>
      </c>
      <c r="U85" s="54" t="s">
        <v>351</v>
      </c>
      <c r="V85" s="1">
        <v>2</v>
      </c>
      <c r="W85" s="1">
        <v>0</v>
      </c>
      <c r="X85" s="73">
        <v>2</v>
      </c>
    </row>
    <row r="86" spans="2:24" x14ac:dyDescent="0.25">
      <c r="B86" s="25">
        <v>2010</v>
      </c>
      <c r="C86" s="54" t="s">
        <v>207</v>
      </c>
      <c r="D86" s="1">
        <v>6</v>
      </c>
      <c r="E86" s="1">
        <v>4</v>
      </c>
      <c r="F86" s="73">
        <v>2</v>
      </c>
      <c r="H86" s="25">
        <v>2011</v>
      </c>
      <c r="I86" t="s">
        <v>175</v>
      </c>
      <c r="J86" s="1">
        <v>4</v>
      </c>
      <c r="K86" s="1">
        <v>2</v>
      </c>
      <c r="L86" s="73">
        <v>2</v>
      </c>
      <c r="N86" s="25">
        <v>2025</v>
      </c>
      <c r="O86" t="s">
        <v>15</v>
      </c>
      <c r="P86" s="1">
        <v>3</v>
      </c>
      <c r="Q86" s="1">
        <v>1</v>
      </c>
      <c r="R86" s="73">
        <v>2</v>
      </c>
      <c r="T86" s="25">
        <v>1994</v>
      </c>
      <c r="U86" s="54" t="s">
        <v>351</v>
      </c>
      <c r="V86" s="1">
        <v>2</v>
      </c>
      <c r="W86" s="1">
        <v>0</v>
      </c>
      <c r="X86" s="73">
        <v>2</v>
      </c>
    </row>
    <row r="87" spans="2:24" x14ac:dyDescent="0.25">
      <c r="B87" s="25">
        <v>1996</v>
      </c>
      <c r="C87" s="54" t="s">
        <v>349</v>
      </c>
      <c r="D87" s="1">
        <v>6</v>
      </c>
      <c r="E87" s="1">
        <v>4</v>
      </c>
      <c r="F87" s="73">
        <v>2</v>
      </c>
      <c r="H87" s="25">
        <v>2010</v>
      </c>
      <c r="I87" t="s">
        <v>175</v>
      </c>
      <c r="J87" s="1">
        <v>4</v>
      </c>
      <c r="K87" s="1">
        <v>2</v>
      </c>
      <c r="L87" s="73">
        <v>2</v>
      </c>
      <c r="N87" s="25">
        <v>2017</v>
      </c>
      <c r="O87" s="54" t="s">
        <v>217</v>
      </c>
      <c r="P87" s="1">
        <v>3</v>
      </c>
      <c r="Q87" s="1">
        <v>1</v>
      </c>
      <c r="R87" s="73">
        <v>2</v>
      </c>
      <c r="T87" s="25">
        <v>2024</v>
      </c>
      <c r="U87" s="54" t="s">
        <v>109</v>
      </c>
      <c r="V87" s="1">
        <v>2</v>
      </c>
      <c r="W87" s="1">
        <v>0</v>
      </c>
      <c r="X87" s="73">
        <v>2</v>
      </c>
    </row>
    <row r="88" spans="2:24" x14ac:dyDescent="0.25">
      <c r="B88" s="25">
        <v>2023</v>
      </c>
      <c r="C88" s="54" t="s">
        <v>39</v>
      </c>
      <c r="D88" s="1">
        <v>6</v>
      </c>
      <c r="E88" s="1">
        <v>4</v>
      </c>
      <c r="F88" s="73">
        <v>2</v>
      </c>
      <c r="H88" s="25">
        <v>1982</v>
      </c>
      <c r="I88" s="54" t="s">
        <v>432</v>
      </c>
      <c r="J88" s="1">
        <v>4</v>
      </c>
      <c r="K88" s="1">
        <v>2</v>
      </c>
      <c r="L88" s="73">
        <v>2</v>
      </c>
      <c r="N88" s="25">
        <v>2009</v>
      </c>
      <c r="O88" s="54" t="s">
        <v>187</v>
      </c>
      <c r="P88" s="1">
        <v>3</v>
      </c>
      <c r="Q88" s="1">
        <v>1</v>
      </c>
      <c r="R88" s="73">
        <v>2</v>
      </c>
      <c r="T88" s="25">
        <v>2022</v>
      </c>
      <c r="U88" s="54" t="s">
        <v>109</v>
      </c>
      <c r="V88" s="1">
        <v>2</v>
      </c>
      <c r="W88" s="1">
        <v>0</v>
      </c>
      <c r="X88" s="73">
        <v>2</v>
      </c>
    </row>
    <row r="89" spans="2:24" x14ac:dyDescent="0.25">
      <c r="B89" s="25">
        <v>2016</v>
      </c>
      <c r="C89" s="54" t="s">
        <v>545</v>
      </c>
      <c r="D89" s="1">
        <v>6</v>
      </c>
      <c r="E89" s="1">
        <v>4</v>
      </c>
      <c r="F89" s="73">
        <v>2</v>
      </c>
      <c r="H89" s="25">
        <v>2005</v>
      </c>
      <c r="I89" t="s">
        <v>162</v>
      </c>
      <c r="J89" s="1">
        <v>4</v>
      </c>
      <c r="K89" s="1">
        <v>2</v>
      </c>
      <c r="L89" s="73">
        <v>2</v>
      </c>
      <c r="N89" s="25">
        <v>2026</v>
      </c>
      <c r="O89" t="s">
        <v>24</v>
      </c>
      <c r="P89" s="1">
        <v>3</v>
      </c>
      <c r="Q89" s="1">
        <v>1</v>
      </c>
      <c r="R89" s="73">
        <v>2</v>
      </c>
      <c r="T89" s="25">
        <v>2019</v>
      </c>
      <c r="U89" s="54" t="s">
        <v>109</v>
      </c>
      <c r="V89" s="1">
        <v>2</v>
      </c>
      <c r="W89" s="1">
        <v>0</v>
      </c>
      <c r="X89" s="73">
        <v>2</v>
      </c>
    </row>
    <row r="90" spans="2:24" x14ac:dyDescent="0.25">
      <c r="B90" s="25">
        <v>2015</v>
      </c>
      <c r="C90" s="54" t="s">
        <v>545</v>
      </c>
      <c r="D90" s="1">
        <v>6</v>
      </c>
      <c r="E90" s="1">
        <v>4</v>
      </c>
      <c r="F90" s="73">
        <v>2</v>
      </c>
      <c r="H90" s="25">
        <v>2010</v>
      </c>
      <c r="I90" t="s">
        <v>208</v>
      </c>
      <c r="J90" s="1">
        <v>4</v>
      </c>
      <c r="K90" s="1">
        <v>2</v>
      </c>
      <c r="L90" s="73">
        <v>2</v>
      </c>
      <c r="N90" s="25">
        <v>2023</v>
      </c>
      <c r="O90" s="54" t="s">
        <v>109</v>
      </c>
      <c r="P90" s="1">
        <v>3</v>
      </c>
      <c r="Q90" s="1">
        <v>1</v>
      </c>
      <c r="R90" s="73">
        <v>2</v>
      </c>
      <c r="T90" s="25">
        <v>2018</v>
      </c>
      <c r="U90" s="54" t="s">
        <v>109</v>
      </c>
      <c r="V90" s="1">
        <v>2</v>
      </c>
      <c r="W90" s="1">
        <v>0</v>
      </c>
      <c r="X90" s="73">
        <v>2</v>
      </c>
    </row>
    <row r="91" spans="2:24" x14ac:dyDescent="0.25">
      <c r="B91" s="25">
        <v>2019</v>
      </c>
      <c r="C91" s="54" t="s">
        <v>40</v>
      </c>
      <c r="D91" s="1">
        <v>6</v>
      </c>
      <c r="E91" s="1">
        <v>4</v>
      </c>
      <c r="F91" s="73">
        <v>2</v>
      </c>
      <c r="H91" s="25">
        <v>2010</v>
      </c>
      <c r="I91" t="s">
        <v>179</v>
      </c>
      <c r="J91" s="1">
        <v>4</v>
      </c>
      <c r="K91" s="1">
        <v>2</v>
      </c>
      <c r="L91" s="73">
        <v>2</v>
      </c>
      <c r="N91" s="25">
        <v>2016</v>
      </c>
      <c r="O91" s="54" t="s">
        <v>290</v>
      </c>
      <c r="P91" s="1">
        <v>3</v>
      </c>
      <c r="Q91" s="1">
        <v>1</v>
      </c>
      <c r="R91" s="73">
        <v>2</v>
      </c>
      <c r="T91" s="25">
        <v>2017</v>
      </c>
      <c r="U91" s="54" t="s">
        <v>109</v>
      </c>
      <c r="V91" s="1">
        <v>2</v>
      </c>
      <c r="W91" s="1">
        <v>0</v>
      </c>
      <c r="X91" s="73">
        <v>2</v>
      </c>
    </row>
    <row r="92" spans="2:24" x14ac:dyDescent="0.25">
      <c r="B92" s="25">
        <v>2004</v>
      </c>
      <c r="C92" s="54" t="s">
        <v>76</v>
      </c>
      <c r="D92" s="1">
        <v>6</v>
      </c>
      <c r="E92" s="1">
        <v>4</v>
      </c>
      <c r="F92" s="73">
        <v>2</v>
      </c>
      <c r="H92" s="25">
        <v>2018</v>
      </c>
      <c r="I92" t="s">
        <v>104</v>
      </c>
      <c r="J92" s="1">
        <v>4</v>
      </c>
      <c r="K92" s="1">
        <v>2</v>
      </c>
      <c r="L92" s="73">
        <v>2</v>
      </c>
      <c r="N92" s="25">
        <v>2012</v>
      </c>
      <c r="O92" s="54" t="s">
        <v>290</v>
      </c>
      <c r="P92" s="1">
        <v>3</v>
      </c>
      <c r="Q92" s="1">
        <v>1</v>
      </c>
      <c r="R92" s="73">
        <v>2</v>
      </c>
      <c r="T92" s="25">
        <v>2014</v>
      </c>
      <c r="U92" s="54" t="s">
        <v>290</v>
      </c>
      <c r="V92" s="1">
        <v>2</v>
      </c>
      <c r="W92" s="1">
        <v>0</v>
      </c>
      <c r="X92" s="73">
        <v>2</v>
      </c>
    </row>
    <row r="93" spans="2:24" x14ac:dyDescent="0.25">
      <c r="B93" s="25">
        <v>1982</v>
      </c>
      <c r="C93" s="54" t="s">
        <v>431</v>
      </c>
      <c r="D93" s="1">
        <v>6</v>
      </c>
      <c r="E93" s="1">
        <v>4</v>
      </c>
      <c r="F93" s="73">
        <v>2</v>
      </c>
      <c r="H93" s="25">
        <v>2019</v>
      </c>
      <c r="I93" t="s">
        <v>101</v>
      </c>
      <c r="J93" s="1">
        <v>4</v>
      </c>
      <c r="K93" s="1">
        <v>2</v>
      </c>
      <c r="L93" s="73">
        <v>2</v>
      </c>
      <c r="N93" s="25">
        <v>2011</v>
      </c>
      <c r="O93" s="54" t="s">
        <v>290</v>
      </c>
      <c r="P93" s="1">
        <v>3</v>
      </c>
      <c r="Q93" s="1">
        <v>1</v>
      </c>
      <c r="R93" s="73">
        <v>2</v>
      </c>
      <c r="T93" s="25">
        <v>2025</v>
      </c>
      <c r="U93" s="54" t="s">
        <v>10</v>
      </c>
      <c r="V93" s="1">
        <v>2</v>
      </c>
      <c r="W93" s="1">
        <v>0</v>
      </c>
      <c r="X93" s="73">
        <v>2</v>
      </c>
    </row>
    <row r="94" spans="2:24" x14ac:dyDescent="0.25">
      <c r="B94" s="25">
        <v>2026</v>
      </c>
      <c r="C94" s="54" t="s">
        <v>19</v>
      </c>
      <c r="D94" s="1">
        <v>6</v>
      </c>
      <c r="E94" s="1">
        <v>4</v>
      </c>
      <c r="F94" s="73">
        <v>2</v>
      </c>
      <c r="H94" s="25">
        <v>2015</v>
      </c>
      <c r="I94" t="s">
        <v>187</v>
      </c>
      <c r="J94" s="1">
        <v>4</v>
      </c>
      <c r="K94" s="1">
        <v>2</v>
      </c>
      <c r="L94" s="73">
        <v>2</v>
      </c>
      <c r="N94" s="25">
        <v>2009</v>
      </c>
      <c r="O94" s="54" t="s">
        <v>290</v>
      </c>
      <c r="P94" s="1">
        <v>3</v>
      </c>
      <c r="Q94" s="1">
        <v>1</v>
      </c>
      <c r="R94" s="73">
        <v>2</v>
      </c>
      <c r="T94" s="25">
        <v>1982</v>
      </c>
      <c r="U94" s="54" t="s">
        <v>416</v>
      </c>
      <c r="V94" s="1">
        <v>2</v>
      </c>
      <c r="W94" s="1">
        <v>0</v>
      </c>
      <c r="X94" s="73">
        <v>2</v>
      </c>
    </row>
    <row r="95" spans="2:24" x14ac:dyDescent="0.25">
      <c r="B95" s="25">
        <v>2019</v>
      </c>
      <c r="C95" s="54" t="s">
        <v>18</v>
      </c>
      <c r="D95" s="1">
        <v>6</v>
      </c>
      <c r="E95" s="1">
        <v>4</v>
      </c>
      <c r="F95" s="73">
        <v>2</v>
      </c>
      <c r="H95" s="25">
        <v>2025</v>
      </c>
      <c r="I95" s="54" t="s">
        <v>24</v>
      </c>
      <c r="J95" s="1">
        <v>4</v>
      </c>
      <c r="K95" s="1">
        <v>2</v>
      </c>
      <c r="L95" s="73">
        <v>2</v>
      </c>
      <c r="N95" s="25">
        <v>2026</v>
      </c>
      <c r="O95" t="s">
        <v>10</v>
      </c>
      <c r="P95" s="1">
        <v>3</v>
      </c>
      <c r="Q95" s="1">
        <v>1</v>
      </c>
      <c r="R95" s="73">
        <v>2</v>
      </c>
      <c r="T95" s="25">
        <v>1992</v>
      </c>
      <c r="U95" s="54" t="s">
        <v>349</v>
      </c>
      <c r="V95" s="1">
        <v>2</v>
      </c>
      <c r="W95" s="1">
        <v>0</v>
      </c>
      <c r="X95" s="73">
        <v>2</v>
      </c>
    </row>
    <row r="96" spans="2:24" x14ac:dyDescent="0.25">
      <c r="B96" s="25">
        <v>1989</v>
      </c>
      <c r="C96" s="54" t="s">
        <v>18</v>
      </c>
      <c r="D96" s="1">
        <v>6</v>
      </c>
      <c r="E96" s="1">
        <v>4</v>
      </c>
      <c r="F96" s="73">
        <v>2</v>
      </c>
      <c r="H96" s="25">
        <v>2019</v>
      </c>
      <c r="I96" t="s">
        <v>111</v>
      </c>
      <c r="J96" s="1">
        <v>4</v>
      </c>
      <c r="K96" s="1">
        <v>2</v>
      </c>
      <c r="L96" s="73">
        <v>2</v>
      </c>
      <c r="N96" s="25">
        <v>1993</v>
      </c>
      <c r="O96" s="54" t="s">
        <v>349</v>
      </c>
      <c r="P96" s="1">
        <v>3</v>
      </c>
      <c r="Q96" s="1">
        <v>1</v>
      </c>
      <c r="R96" s="73">
        <v>2</v>
      </c>
      <c r="T96" s="25">
        <v>1982</v>
      </c>
      <c r="U96" s="54" t="s">
        <v>433</v>
      </c>
      <c r="V96" s="1">
        <v>2</v>
      </c>
      <c r="W96" s="1">
        <v>0</v>
      </c>
      <c r="X96" s="73">
        <v>2</v>
      </c>
    </row>
    <row r="97" spans="1:24" x14ac:dyDescent="0.25">
      <c r="B97" s="25">
        <v>1994</v>
      </c>
      <c r="C97" s="54" t="s">
        <v>18</v>
      </c>
      <c r="D97" s="1">
        <v>6</v>
      </c>
      <c r="E97" s="1">
        <v>4</v>
      </c>
      <c r="F97" s="73">
        <v>2</v>
      </c>
      <c r="H97" s="25">
        <v>2011</v>
      </c>
      <c r="I97" t="s">
        <v>111</v>
      </c>
      <c r="J97" s="1">
        <v>4</v>
      </c>
      <c r="K97" s="1">
        <v>2</v>
      </c>
      <c r="L97" s="73">
        <v>2</v>
      </c>
      <c r="N97" s="25">
        <v>1980</v>
      </c>
      <c r="O97" t="s">
        <v>349</v>
      </c>
      <c r="P97" s="1">
        <v>3</v>
      </c>
      <c r="Q97" s="1">
        <v>1</v>
      </c>
      <c r="R97" s="73">
        <v>2</v>
      </c>
      <c r="T97" s="25">
        <v>2018</v>
      </c>
      <c r="U97" s="54" t="s">
        <v>72</v>
      </c>
      <c r="V97" s="1">
        <v>2</v>
      </c>
      <c r="W97" s="1">
        <v>0</v>
      </c>
      <c r="X97" s="73">
        <v>2</v>
      </c>
    </row>
    <row r="98" spans="1:24" x14ac:dyDescent="0.25">
      <c r="B98" s="25">
        <v>1995</v>
      </c>
      <c r="C98" s="54" t="s">
        <v>18</v>
      </c>
      <c r="D98" s="1">
        <v>6</v>
      </c>
      <c r="E98" s="1">
        <v>4</v>
      </c>
      <c r="F98" s="73">
        <v>2</v>
      </c>
      <c r="H98" s="25">
        <v>2017</v>
      </c>
      <c r="I98" t="s">
        <v>221</v>
      </c>
      <c r="J98" s="1">
        <v>4</v>
      </c>
      <c r="K98" s="1">
        <v>2</v>
      </c>
      <c r="L98" s="73">
        <v>2</v>
      </c>
      <c r="N98" s="25">
        <v>2013</v>
      </c>
      <c r="O98" s="54" t="s">
        <v>185</v>
      </c>
      <c r="P98" s="1">
        <v>3</v>
      </c>
      <c r="Q98" s="1">
        <v>1</v>
      </c>
      <c r="R98" s="73">
        <v>2</v>
      </c>
      <c r="T98" s="25">
        <v>1993</v>
      </c>
      <c r="U98" s="54" t="s">
        <v>382</v>
      </c>
      <c r="V98" s="1">
        <v>2</v>
      </c>
      <c r="W98" s="1">
        <v>0</v>
      </c>
      <c r="X98" s="73">
        <v>2</v>
      </c>
    </row>
    <row r="99" spans="1:24" x14ac:dyDescent="0.25">
      <c r="B99" s="25">
        <v>2025</v>
      </c>
      <c r="C99" s="54" t="s">
        <v>18</v>
      </c>
      <c r="D99" s="1">
        <v>6</v>
      </c>
      <c r="E99" s="1">
        <v>4</v>
      </c>
      <c r="F99" s="73">
        <v>2</v>
      </c>
      <c r="H99" s="25">
        <v>1992</v>
      </c>
      <c r="I99" t="s">
        <v>351</v>
      </c>
      <c r="J99" s="1">
        <v>4</v>
      </c>
      <c r="K99" s="1">
        <v>2</v>
      </c>
      <c r="L99" s="73">
        <v>2</v>
      </c>
      <c r="N99" s="25">
        <v>2010</v>
      </c>
      <c r="O99" s="54" t="s">
        <v>185</v>
      </c>
      <c r="P99" s="1">
        <v>3</v>
      </c>
      <c r="Q99" s="1">
        <v>1</v>
      </c>
      <c r="R99" s="73">
        <v>2</v>
      </c>
      <c r="T99" s="25">
        <v>2012</v>
      </c>
      <c r="U99" s="54" t="s">
        <v>39</v>
      </c>
      <c r="V99" s="1">
        <v>2</v>
      </c>
      <c r="W99" s="1">
        <v>0</v>
      </c>
      <c r="X99" s="73">
        <v>2</v>
      </c>
    </row>
    <row r="100" spans="1:24" x14ac:dyDescent="0.25">
      <c r="B100" s="74">
        <v>2015</v>
      </c>
      <c r="C100" s="115" t="s">
        <v>128</v>
      </c>
      <c r="D100" s="28">
        <v>6</v>
      </c>
      <c r="E100" s="28">
        <v>4</v>
      </c>
      <c r="F100" s="75">
        <v>2</v>
      </c>
      <c r="H100" s="25">
        <v>2004</v>
      </c>
      <c r="I100" t="s">
        <v>236</v>
      </c>
      <c r="J100" s="1">
        <v>4</v>
      </c>
      <c r="K100" s="1">
        <v>2</v>
      </c>
      <c r="L100" s="73">
        <v>2</v>
      </c>
      <c r="N100" s="25">
        <v>2014</v>
      </c>
      <c r="O100" s="54" t="s">
        <v>219</v>
      </c>
      <c r="P100" s="1">
        <v>3</v>
      </c>
      <c r="Q100" s="1">
        <v>1</v>
      </c>
      <c r="R100" s="73">
        <v>2</v>
      </c>
      <c r="T100" s="25">
        <v>2011</v>
      </c>
      <c r="U100" s="54" t="s">
        <v>39</v>
      </c>
      <c r="V100" s="1">
        <v>2</v>
      </c>
      <c r="W100" s="1">
        <v>0</v>
      </c>
      <c r="X100" s="73">
        <v>2</v>
      </c>
    </row>
    <row r="101" spans="1:24" x14ac:dyDescent="0.25">
      <c r="B101" s="275"/>
      <c r="C101" s="276"/>
      <c r="D101" s="275"/>
      <c r="E101" s="275"/>
      <c r="F101" s="275"/>
      <c r="H101" s="25">
        <v>2015</v>
      </c>
      <c r="I101" t="s">
        <v>290</v>
      </c>
      <c r="J101" s="1">
        <v>4</v>
      </c>
      <c r="K101" s="1">
        <v>2</v>
      </c>
      <c r="L101" s="73">
        <v>2</v>
      </c>
      <c r="N101" s="25">
        <v>2004</v>
      </c>
      <c r="O101" s="54" t="s">
        <v>544</v>
      </c>
      <c r="P101" s="1">
        <v>3</v>
      </c>
      <c r="Q101" s="1">
        <v>1</v>
      </c>
      <c r="R101" s="73">
        <v>2</v>
      </c>
      <c r="T101" s="25">
        <v>2016</v>
      </c>
      <c r="U101" s="54" t="s">
        <v>219</v>
      </c>
      <c r="V101" s="1">
        <v>2</v>
      </c>
      <c r="W101" s="1">
        <v>0</v>
      </c>
      <c r="X101" s="73">
        <v>2</v>
      </c>
    </row>
    <row r="102" spans="1:24" x14ac:dyDescent="0.25">
      <c r="A102">
        <v>1</v>
      </c>
      <c r="B102" s="25">
        <v>2022</v>
      </c>
      <c r="C102" s="54" t="s">
        <v>328</v>
      </c>
      <c r="D102" s="1">
        <v>5</v>
      </c>
      <c r="E102" s="1">
        <v>3</v>
      </c>
      <c r="F102" s="73">
        <v>2</v>
      </c>
      <c r="H102" s="25">
        <v>2013</v>
      </c>
      <c r="I102" t="s">
        <v>290</v>
      </c>
      <c r="J102" s="1">
        <v>4</v>
      </c>
      <c r="K102" s="1">
        <v>2</v>
      </c>
      <c r="L102" s="73">
        <v>2</v>
      </c>
      <c r="N102" s="25">
        <v>2004</v>
      </c>
      <c r="O102" s="54" t="s">
        <v>234</v>
      </c>
      <c r="P102" s="1">
        <v>3</v>
      </c>
      <c r="Q102" s="1">
        <v>1</v>
      </c>
      <c r="R102" s="73">
        <v>2</v>
      </c>
      <c r="T102" s="25">
        <v>2015</v>
      </c>
      <c r="U102" s="54" t="s">
        <v>219</v>
      </c>
      <c r="V102" s="1">
        <v>2</v>
      </c>
      <c r="W102" s="1">
        <v>0</v>
      </c>
      <c r="X102" s="73">
        <v>2</v>
      </c>
    </row>
    <row r="103" spans="1:24" x14ac:dyDescent="0.25">
      <c r="A103">
        <v>2</v>
      </c>
      <c r="B103" s="25">
        <v>2005</v>
      </c>
      <c r="C103" s="54" t="s">
        <v>328</v>
      </c>
      <c r="D103" s="1">
        <v>5</v>
      </c>
      <c r="E103" s="1">
        <v>3</v>
      </c>
      <c r="F103" s="73">
        <v>2</v>
      </c>
      <c r="H103" s="25">
        <v>2010</v>
      </c>
      <c r="I103" t="s">
        <v>290</v>
      </c>
      <c r="J103" s="1">
        <v>4</v>
      </c>
      <c r="K103" s="1">
        <v>2</v>
      </c>
      <c r="L103" s="73">
        <v>2</v>
      </c>
      <c r="N103" s="25">
        <v>2005</v>
      </c>
      <c r="O103" s="54" t="s">
        <v>234</v>
      </c>
      <c r="P103" s="1">
        <v>3</v>
      </c>
      <c r="Q103" s="1">
        <v>1</v>
      </c>
      <c r="R103" s="73">
        <v>2</v>
      </c>
      <c r="T103" s="25">
        <v>1993</v>
      </c>
      <c r="U103" s="54" t="s">
        <v>379</v>
      </c>
      <c r="V103" s="1">
        <v>2</v>
      </c>
      <c r="W103" s="1">
        <v>0</v>
      </c>
      <c r="X103" s="73">
        <v>2</v>
      </c>
    </row>
    <row r="104" spans="1:24" x14ac:dyDescent="0.25">
      <c r="A104">
        <v>3</v>
      </c>
      <c r="B104" s="25">
        <v>2019</v>
      </c>
      <c r="C104" s="54" t="s">
        <v>38</v>
      </c>
      <c r="D104" s="1">
        <v>5</v>
      </c>
      <c r="E104" s="1">
        <v>3</v>
      </c>
      <c r="F104" s="73">
        <v>2</v>
      </c>
      <c r="H104" s="25">
        <v>1982</v>
      </c>
      <c r="I104" s="54" t="s">
        <v>423</v>
      </c>
      <c r="J104" s="1">
        <v>4</v>
      </c>
      <c r="K104" s="1">
        <v>2</v>
      </c>
      <c r="L104" s="73">
        <v>2</v>
      </c>
      <c r="N104" s="25">
        <v>1993</v>
      </c>
      <c r="O104" s="54" t="s">
        <v>378</v>
      </c>
      <c r="P104" s="1">
        <v>3</v>
      </c>
      <c r="Q104" s="1">
        <v>1</v>
      </c>
      <c r="R104" s="73">
        <v>2</v>
      </c>
      <c r="T104" s="25">
        <v>1980</v>
      </c>
      <c r="U104" s="54" t="s">
        <v>413</v>
      </c>
      <c r="V104" s="1">
        <v>2</v>
      </c>
      <c r="W104" s="1">
        <v>0</v>
      </c>
      <c r="X104" s="73">
        <v>2</v>
      </c>
    </row>
    <row r="105" spans="1:24" x14ac:dyDescent="0.25">
      <c r="A105">
        <v>4</v>
      </c>
      <c r="B105" s="25">
        <v>2012</v>
      </c>
      <c r="C105" s="54" t="s">
        <v>38</v>
      </c>
      <c r="D105" s="1">
        <v>5</v>
      </c>
      <c r="E105" s="1">
        <v>3</v>
      </c>
      <c r="F105" s="73">
        <v>2</v>
      </c>
      <c r="H105" s="25">
        <v>2023</v>
      </c>
      <c r="I105" t="s">
        <v>40</v>
      </c>
      <c r="J105" s="1">
        <v>4</v>
      </c>
      <c r="K105" s="1">
        <v>2</v>
      </c>
      <c r="L105" s="73">
        <v>2</v>
      </c>
      <c r="N105" s="25">
        <v>2022</v>
      </c>
      <c r="O105" s="54" t="s">
        <v>40</v>
      </c>
      <c r="P105" s="1">
        <v>3</v>
      </c>
      <c r="Q105" s="1">
        <v>1</v>
      </c>
      <c r="R105" s="73">
        <v>2</v>
      </c>
      <c r="T105" s="25">
        <v>2005</v>
      </c>
      <c r="U105" s="54" t="s">
        <v>544</v>
      </c>
      <c r="V105" s="1">
        <v>2</v>
      </c>
      <c r="W105" s="1">
        <v>0</v>
      </c>
      <c r="X105" s="73">
        <v>2</v>
      </c>
    </row>
    <row r="106" spans="1:24" x14ac:dyDescent="0.25">
      <c r="A106">
        <v>5</v>
      </c>
      <c r="B106" s="25">
        <v>1994</v>
      </c>
      <c r="C106" s="54" t="s">
        <v>38</v>
      </c>
      <c r="D106" s="1">
        <v>5</v>
      </c>
      <c r="E106" s="1">
        <v>3</v>
      </c>
      <c r="F106" s="73">
        <v>2</v>
      </c>
      <c r="H106" s="25">
        <v>2017</v>
      </c>
      <c r="I106" t="s">
        <v>40</v>
      </c>
      <c r="J106" s="1">
        <v>4</v>
      </c>
      <c r="K106" s="1">
        <v>2</v>
      </c>
      <c r="L106" s="73">
        <v>2</v>
      </c>
      <c r="N106" s="25">
        <v>2009</v>
      </c>
      <c r="O106" s="54" t="s">
        <v>285</v>
      </c>
      <c r="P106" s="1">
        <v>3</v>
      </c>
      <c r="Q106" s="1">
        <v>1</v>
      </c>
      <c r="R106" s="73">
        <v>2</v>
      </c>
      <c r="T106" s="25">
        <v>2009</v>
      </c>
      <c r="U106" s="54" t="s">
        <v>544</v>
      </c>
      <c r="V106" s="1">
        <v>2</v>
      </c>
      <c r="W106" s="1">
        <v>0</v>
      </c>
      <c r="X106" s="73">
        <v>2</v>
      </c>
    </row>
    <row r="107" spans="1:24" x14ac:dyDescent="0.25">
      <c r="A107">
        <v>6</v>
      </c>
      <c r="B107" s="25">
        <v>2026</v>
      </c>
      <c r="C107" s="54" t="s">
        <v>11</v>
      </c>
      <c r="D107" s="1">
        <v>5</v>
      </c>
      <c r="E107" s="1">
        <v>3</v>
      </c>
      <c r="F107" s="73">
        <v>2</v>
      </c>
      <c r="H107" s="25">
        <v>2013</v>
      </c>
      <c r="I107" t="s">
        <v>182</v>
      </c>
      <c r="J107" s="1">
        <v>4</v>
      </c>
      <c r="K107" s="1">
        <v>2</v>
      </c>
      <c r="L107" s="73">
        <v>2</v>
      </c>
      <c r="N107" s="25">
        <v>1980</v>
      </c>
      <c r="O107" t="s">
        <v>405</v>
      </c>
      <c r="P107" s="1">
        <v>3</v>
      </c>
      <c r="Q107" s="1">
        <v>1</v>
      </c>
      <c r="R107" s="73">
        <v>2</v>
      </c>
      <c r="T107" s="25">
        <v>1982</v>
      </c>
      <c r="U107" s="54" t="s">
        <v>232</v>
      </c>
      <c r="V107" s="1">
        <v>2</v>
      </c>
      <c r="W107" s="1">
        <v>0</v>
      </c>
      <c r="X107" s="73">
        <v>2</v>
      </c>
    </row>
    <row r="108" spans="1:24" x14ac:dyDescent="0.25">
      <c r="A108">
        <v>7</v>
      </c>
      <c r="B108" s="25">
        <v>1980</v>
      </c>
      <c r="C108" s="54" t="s">
        <v>400</v>
      </c>
      <c r="D108" s="1">
        <v>5</v>
      </c>
      <c r="E108" s="1">
        <v>3</v>
      </c>
      <c r="F108" s="73">
        <v>2</v>
      </c>
      <c r="H108" s="25">
        <v>1980</v>
      </c>
      <c r="I108" s="54" t="s">
        <v>76</v>
      </c>
      <c r="J108" s="1">
        <v>4</v>
      </c>
      <c r="K108" s="1">
        <v>2</v>
      </c>
      <c r="L108" s="73">
        <v>2</v>
      </c>
      <c r="N108" s="25">
        <v>2023</v>
      </c>
      <c r="O108" s="54" t="s">
        <v>76</v>
      </c>
      <c r="P108" s="1">
        <v>3</v>
      </c>
      <c r="Q108" s="1">
        <v>1</v>
      </c>
      <c r="R108" s="73">
        <v>2</v>
      </c>
      <c r="T108" s="25">
        <v>2005</v>
      </c>
      <c r="U108" s="54" t="s">
        <v>40</v>
      </c>
      <c r="V108" s="1">
        <v>2</v>
      </c>
      <c r="W108" s="1">
        <v>0</v>
      </c>
      <c r="X108" s="73">
        <v>2</v>
      </c>
    </row>
    <row r="109" spans="1:24" x14ac:dyDescent="0.25">
      <c r="A109">
        <v>8</v>
      </c>
      <c r="B109" s="25">
        <v>1996</v>
      </c>
      <c r="C109" s="54" t="s">
        <v>123</v>
      </c>
      <c r="D109" s="1">
        <v>5</v>
      </c>
      <c r="E109" s="1">
        <v>3</v>
      </c>
      <c r="F109" s="73">
        <v>2</v>
      </c>
      <c r="H109" s="25">
        <v>2025</v>
      </c>
      <c r="I109" s="54" t="s">
        <v>19</v>
      </c>
      <c r="J109" s="1">
        <v>4</v>
      </c>
      <c r="K109" s="1">
        <v>2</v>
      </c>
      <c r="L109" s="73">
        <v>2</v>
      </c>
      <c r="N109" s="25">
        <v>2022</v>
      </c>
      <c r="O109" s="54" t="s">
        <v>76</v>
      </c>
      <c r="P109" s="1">
        <v>3</v>
      </c>
      <c r="Q109" s="1">
        <v>1</v>
      </c>
      <c r="R109" s="73">
        <v>2</v>
      </c>
      <c r="T109" s="25">
        <v>2011</v>
      </c>
      <c r="U109" s="54" t="s">
        <v>182</v>
      </c>
      <c r="V109" s="1">
        <v>2</v>
      </c>
      <c r="W109" s="1">
        <v>0</v>
      </c>
      <c r="X109" s="73">
        <v>2</v>
      </c>
    </row>
    <row r="110" spans="1:24" x14ac:dyDescent="0.25">
      <c r="A110">
        <v>9</v>
      </c>
      <c r="B110" s="25">
        <v>2023</v>
      </c>
      <c r="C110" s="54" t="s">
        <v>106</v>
      </c>
      <c r="D110" s="1">
        <v>5</v>
      </c>
      <c r="E110" s="1">
        <v>3</v>
      </c>
      <c r="F110" s="73">
        <v>2</v>
      </c>
      <c r="H110" s="25">
        <v>2010</v>
      </c>
      <c r="I110" t="s">
        <v>229</v>
      </c>
      <c r="J110" s="1">
        <v>4</v>
      </c>
      <c r="K110" s="1">
        <v>2</v>
      </c>
      <c r="L110" s="73">
        <v>2</v>
      </c>
      <c r="N110" s="25">
        <v>1996</v>
      </c>
      <c r="O110" s="54" t="s">
        <v>76</v>
      </c>
      <c r="P110" s="1">
        <v>3</v>
      </c>
      <c r="Q110" s="1">
        <v>1</v>
      </c>
      <c r="R110" s="73">
        <v>2</v>
      </c>
      <c r="T110" s="25">
        <v>2005</v>
      </c>
      <c r="U110" s="54" t="s">
        <v>76</v>
      </c>
      <c r="V110" s="1">
        <v>2</v>
      </c>
      <c r="W110" s="1">
        <v>0</v>
      </c>
      <c r="X110" s="73">
        <v>2</v>
      </c>
    </row>
    <row r="111" spans="1:24" x14ac:dyDescent="0.25">
      <c r="A111">
        <v>10</v>
      </c>
      <c r="B111" s="25">
        <v>1989</v>
      </c>
      <c r="C111" s="54" t="s">
        <v>106</v>
      </c>
      <c r="D111" s="1">
        <v>5</v>
      </c>
      <c r="E111" s="1">
        <v>3</v>
      </c>
      <c r="F111" s="73">
        <v>2</v>
      </c>
      <c r="H111" s="25">
        <v>2022</v>
      </c>
      <c r="I111" t="s">
        <v>42</v>
      </c>
      <c r="J111" s="1">
        <v>4</v>
      </c>
      <c r="K111" s="1">
        <v>2</v>
      </c>
      <c r="L111" s="73">
        <v>2</v>
      </c>
      <c r="N111" s="25">
        <v>2011</v>
      </c>
      <c r="O111" s="54" t="s">
        <v>181</v>
      </c>
      <c r="P111" s="1">
        <v>3</v>
      </c>
      <c r="Q111" s="1">
        <v>1</v>
      </c>
      <c r="R111" s="73">
        <v>2</v>
      </c>
      <c r="T111" s="25">
        <v>2013</v>
      </c>
      <c r="U111" s="54" t="s">
        <v>229</v>
      </c>
      <c r="V111" s="1">
        <v>2</v>
      </c>
      <c r="W111" s="1">
        <v>0</v>
      </c>
      <c r="X111" s="73">
        <v>2</v>
      </c>
    </row>
    <row r="112" spans="1:24" x14ac:dyDescent="0.25">
      <c r="A112">
        <v>11</v>
      </c>
      <c r="B112" s="25">
        <v>1995</v>
      </c>
      <c r="C112" s="54" t="s">
        <v>106</v>
      </c>
      <c r="D112" s="1">
        <v>5</v>
      </c>
      <c r="E112" s="1">
        <v>3</v>
      </c>
      <c r="F112" s="73">
        <v>2</v>
      </c>
      <c r="H112" s="25">
        <v>2018</v>
      </c>
      <c r="I112" t="s">
        <v>42</v>
      </c>
      <c r="J112" s="1">
        <v>4</v>
      </c>
      <c r="K112" s="1">
        <v>2</v>
      </c>
      <c r="L112" s="73">
        <v>2</v>
      </c>
      <c r="N112" s="25">
        <v>2009</v>
      </c>
      <c r="O112" t="s">
        <v>289</v>
      </c>
      <c r="P112" s="1">
        <v>3</v>
      </c>
      <c r="Q112" s="1">
        <v>1</v>
      </c>
      <c r="R112" s="73">
        <v>2</v>
      </c>
      <c r="T112" s="25">
        <v>2011</v>
      </c>
      <c r="U112" s="54" t="s">
        <v>229</v>
      </c>
      <c r="V112" s="1">
        <v>2</v>
      </c>
      <c r="W112" s="1">
        <v>0</v>
      </c>
      <c r="X112" s="73">
        <v>2</v>
      </c>
    </row>
    <row r="113" spans="1:37" x14ac:dyDescent="0.25">
      <c r="A113">
        <v>12</v>
      </c>
      <c r="B113" s="25">
        <v>2014</v>
      </c>
      <c r="C113" s="54" t="s">
        <v>183</v>
      </c>
      <c r="D113" s="1">
        <v>5</v>
      </c>
      <c r="E113" s="1">
        <v>3</v>
      </c>
      <c r="F113" s="73">
        <v>2</v>
      </c>
      <c r="H113" s="25">
        <v>1989</v>
      </c>
      <c r="I113" t="s">
        <v>42</v>
      </c>
      <c r="J113" s="1">
        <v>4</v>
      </c>
      <c r="K113" s="1">
        <v>2</v>
      </c>
      <c r="L113" s="73">
        <v>2</v>
      </c>
      <c r="N113" s="25">
        <v>2012</v>
      </c>
      <c r="O113" t="s">
        <v>229</v>
      </c>
      <c r="P113" s="1">
        <v>3</v>
      </c>
      <c r="Q113" s="1">
        <v>1</v>
      </c>
      <c r="R113" s="73">
        <v>2</v>
      </c>
      <c r="T113" s="25">
        <v>1996</v>
      </c>
      <c r="U113" s="54" t="s">
        <v>42</v>
      </c>
      <c r="V113" s="1">
        <v>2</v>
      </c>
      <c r="W113" s="1">
        <v>0</v>
      </c>
      <c r="X113" s="73">
        <v>2</v>
      </c>
    </row>
    <row r="114" spans="1:37" x14ac:dyDescent="0.25">
      <c r="A114">
        <v>13</v>
      </c>
      <c r="B114" s="25">
        <v>2009</v>
      </c>
      <c r="C114" s="54" t="s">
        <v>23</v>
      </c>
      <c r="D114" s="1">
        <v>5</v>
      </c>
      <c r="E114" s="1">
        <v>3</v>
      </c>
      <c r="F114" s="73">
        <v>2</v>
      </c>
      <c r="H114" s="25">
        <v>1995</v>
      </c>
      <c r="I114" t="s">
        <v>42</v>
      </c>
      <c r="J114" s="1">
        <v>4</v>
      </c>
      <c r="K114" s="1">
        <v>2</v>
      </c>
      <c r="L114" s="73">
        <v>2</v>
      </c>
      <c r="N114" s="25">
        <v>2004</v>
      </c>
      <c r="O114" t="s">
        <v>42</v>
      </c>
      <c r="P114" s="1">
        <v>3</v>
      </c>
      <c r="Q114" s="1">
        <v>1</v>
      </c>
      <c r="R114" s="73">
        <v>2</v>
      </c>
      <c r="T114" s="25">
        <v>2010</v>
      </c>
      <c r="U114" s="54" t="s">
        <v>42</v>
      </c>
      <c r="V114" s="1">
        <v>2</v>
      </c>
      <c r="W114" s="1">
        <v>0</v>
      </c>
      <c r="X114" s="73">
        <v>2</v>
      </c>
    </row>
    <row r="115" spans="1:37" x14ac:dyDescent="0.25">
      <c r="A115">
        <v>14</v>
      </c>
      <c r="B115" s="25">
        <v>2026</v>
      </c>
      <c r="C115" s="54" t="s">
        <v>534</v>
      </c>
      <c r="D115" s="1">
        <v>5</v>
      </c>
      <c r="E115" s="1">
        <v>3</v>
      </c>
      <c r="F115" s="73">
        <v>2</v>
      </c>
      <c r="H115" s="25">
        <v>2024</v>
      </c>
      <c r="I115" s="54" t="s">
        <v>42</v>
      </c>
      <c r="J115" s="1">
        <v>4</v>
      </c>
      <c r="K115" s="1">
        <v>2</v>
      </c>
      <c r="L115" s="73">
        <v>2</v>
      </c>
      <c r="N115" s="25">
        <v>2005</v>
      </c>
      <c r="O115" t="s">
        <v>42</v>
      </c>
      <c r="P115" s="1">
        <v>3</v>
      </c>
      <c r="Q115" s="1">
        <v>1</v>
      </c>
      <c r="R115" s="73">
        <v>2</v>
      </c>
      <c r="T115" s="25">
        <v>2016</v>
      </c>
      <c r="U115" s="54" t="s">
        <v>42</v>
      </c>
      <c r="V115" s="1">
        <v>2</v>
      </c>
      <c r="W115" s="1">
        <v>0</v>
      </c>
      <c r="X115" s="73">
        <v>2</v>
      </c>
    </row>
    <row r="116" spans="1:37" x14ac:dyDescent="0.25">
      <c r="A116">
        <v>15</v>
      </c>
      <c r="B116" s="25">
        <v>2024</v>
      </c>
      <c r="C116" s="54" t="s">
        <v>534</v>
      </c>
      <c r="D116" s="1">
        <v>5</v>
      </c>
      <c r="E116" s="1">
        <v>3</v>
      </c>
      <c r="F116" s="73">
        <v>2</v>
      </c>
      <c r="H116" s="25">
        <v>2009</v>
      </c>
      <c r="I116" t="s">
        <v>42</v>
      </c>
      <c r="J116" s="1">
        <v>4</v>
      </c>
      <c r="K116" s="1">
        <v>2</v>
      </c>
      <c r="L116" s="73">
        <v>2</v>
      </c>
      <c r="N116" s="25">
        <v>2011</v>
      </c>
      <c r="O116" t="s">
        <v>42</v>
      </c>
      <c r="P116" s="1">
        <v>3</v>
      </c>
      <c r="Q116" s="1">
        <v>1</v>
      </c>
      <c r="R116" s="73">
        <v>2</v>
      </c>
      <c r="T116" s="25">
        <v>1980</v>
      </c>
      <c r="U116" s="54" t="s">
        <v>406</v>
      </c>
      <c r="V116" s="1">
        <v>2</v>
      </c>
      <c r="W116" s="1">
        <v>0</v>
      </c>
      <c r="X116" s="73">
        <v>2</v>
      </c>
    </row>
    <row r="117" spans="1:37" x14ac:dyDescent="0.25">
      <c r="A117">
        <v>16</v>
      </c>
      <c r="B117" s="25">
        <v>2018</v>
      </c>
      <c r="C117" s="54" t="s">
        <v>534</v>
      </c>
      <c r="D117" s="1">
        <v>5</v>
      </c>
      <c r="E117" s="1">
        <v>3</v>
      </c>
      <c r="F117" s="73">
        <v>2</v>
      </c>
      <c r="H117" s="25">
        <v>2025</v>
      </c>
      <c r="I117" s="54" t="s">
        <v>42</v>
      </c>
      <c r="J117" s="1">
        <v>4</v>
      </c>
      <c r="K117" s="1">
        <v>2</v>
      </c>
      <c r="L117" s="73">
        <v>2</v>
      </c>
      <c r="N117" s="25">
        <v>2015</v>
      </c>
      <c r="O117" t="s">
        <v>547</v>
      </c>
      <c r="P117" s="1">
        <v>3</v>
      </c>
      <c r="Q117" s="1">
        <v>1</v>
      </c>
      <c r="R117" s="73">
        <v>2</v>
      </c>
      <c r="T117" s="25">
        <v>2009</v>
      </c>
      <c r="U117" s="54" t="s">
        <v>173</v>
      </c>
      <c r="V117" s="1">
        <v>2</v>
      </c>
      <c r="W117" s="1">
        <v>0</v>
      </c>
      <c r="X117" s="73">
        <v>2</v>
      </c>
    </row>
    <row r="118" spans="1:37" x14ac:dyDescent="0.25">
      <c r="A118">
        <v>17</v>
      </c>
      <c r="B118" s="25">
        <v>2013</v>
      </c>
      <c r="C118" s="54" t="s">
        <v>534</v>
      </c>
      <c r="D118" s="1">
        <v>5</v>
      </c>
      <c r="E118" s="1">
        <v>3</v>
      </c>
      <c r="F118" s="73">
        <v>2</v>
      </c>
      <c r="H118" s="25">
        <v>2026</v>
      </c>
      <c r="I118" s="54" t="s">
        <v>42</v>
      </c>
      <c r="J118" s="1">
        <v>4</v>
      </c>
      <c r="K118" s="1">
        <v>2</v>
      </c>
      <c r="L118" s="73">
        <v>2</v>
      </c>
      <c r="N118" s="25">
        <v>2013</v>
      </c>
      <c r="O118" t="s">
        <v>153</v>
      </c>
      <c r="P118" s="1">
        <v>3</v>
      </c>
      <c r="Q118" s="1">
        <v>1</v>
      </c>
      <c r="R118" s="73">
        <v>2</v>
      </c>
      <c r="T118" s="25">
        <v>1983</v>
      </c>
      <c r="U118" s="54" t="s">
        <v>427</v>
      </c>
      <c r="V118" s="1">
        <v>2</v>
      </c>
      <c r="W118" s="1">
        <v>0</v>
      </c>
      <c r="X118" s="73">
        <v>2</v>
      </c>
    </row>
    <row r="119" spans="1:37" x14ac:dyDescent="0.25">
      <c r="A119">
        <v>18</v>
      </c>
      <c r="B119" s="25">
        <v>2012</v>
      </c>
      <c r="C119" s="54" t="s">
        <v>534</v>
      </c>
      <c r="D119" s="1">
        <v>5</v>
      </c>
      <c r="E119" s="1">
        <v>3</v>
      </c>
      <c r="F119" s="73">
        <v>2</v>
      </c>
      <c r="H119" s="25">
        <v>2012</v>
      </c>
      <c r="I119" s="54" t="s">
        <v>230</v>
      </c>
      <c r="J119" s="1">
        <v>4</v>
      </c>
      <c r="K119" s="1">
        <v>2</v>
      </c>
      <c r="L119" s="73">
        <v>2</v>
      </c>
      <c r="N119" s="25">
        <v>2012</v>
      </c>
      <c r="O119" t="s">
        <v>153</v>
      </c>
      <c r="P119" s="1">
        <v>3</v>
      </c>
      <c r="Q119" s="1">
        <v>1</v>
      </c>
      <c r="R119" s="73">
        <v>2</v>
      </c>
      <c r="T119" s="25">
        <v>2014</v>
      </c>
      <c r="U119" s="54" t="s">
        <v>291</v>
      </c>
      <c r="V119" s="1">
        <v>2</v>
      </c>
      <c r="W119" s="1">
        <v>0</v>
      </c>
      <c r="X119" s="73">
        <v>2</v>
      </c>
    </row>
    <row r="120" spans="1:37" x14ac:dyDescent="0.25">
      <c r="A120">
        <v>19</v>
      </c>
      <c r="B120" s="25">
        <v>2011</v>
      </c>
      <c r="C120" s="54" t="s">
        <v>534</v>
      </c>
      <c r="D120" s="1">
        <v>5</v>
      </c>
      <c r="E120" s="1">
        <v>3</v>
      </c>
      <c r="F120" s="73">
        <v>2</v>
      </c>
      <c r="H120" s="25">
        <v>2014</v>
      </c>
      <c r="I120" s="54" t="s">
        <v>547</v>
      </c>
      <c r="J120" s="1">
        <v>4</v>
      </c>
      <c r="K120" s="1">
        <v>2</v>
      </c>
      <c r="L120" s="73">
        <v>2</v>
      </c>
      <c r="N120" s="25">
        <v>2026</v>
      </c>
      <c r="O120" t="s">
        <v>336</v>
      </c>
      <c r="P120" s="1">
        <v>3</v>
      </c>
      <c r="Q120" s="1">
        <v>1</v>
      </c>
      <c r="R120" s="73">
        <v>2</v>
      </c>
      <c r="T120" s="25">
        <v>1980</v>
      </c>
      <c r="U120" s="54" t="s">
        <v>407</v>
      </c>
      <c r="V120" s="1">
        <v>2</v>
      </c>
      <c r="W120" s="1">
        <v>0</v>
      </c>
      <c r="X120" s="73">
        <v>2</v>
      </c>
      <c r="AK120" s="1"/>
    </row>
    <row r="121" spans="1:37" x14ac:dyDescent="0.25">
      <c r="A121">
        <v>20</v>
      </c>
      <c r="B121" s="25">
        <v>1982</v>
      </c>
      <c r="C121" s="54" t="s">
        <v>418</v>
      </c>
      <c r="D121" s="1">
        <v>5</v>
      </c>
      <c r="E121" s="1">
        <v>3</v>
      </c>
      <c r="F121" s="73">
        <v>2</v>
      </c>
      <c r="H121" s="25">
        <v>1982</v>
      </c>
      <c r="I121" s="54" t="s">
        <v>421</v>
      </c>
      <c r="J121" s="1">
        <v>4</v>
      </c>
      <c r="K121" s="1">
        <v>2</v>
      </c>
      <c r="L121" s="73">
        <v>2</v>
      </c>
      <c r="N121" s="25">
        <v>2010</v>
      </c>
      <c r="O121" t="s">
        <v>206</v>
      </c>
      <c r="P121" s="1">
        <v>3</v>
      </c>
      <c r="Q121" s="1">
        <v>1</v>
      </c>
      <c r="R121" s="73">
        <v>2</v>
      </c>
      <c r="T121" s="25">
        <v>2009</v>
      </c>
      <c r="U121" s="54" t="s">
        <v>159</v>
      </c>
      <c r="V121" s="1">
        <v>2</v>
      </c>
      <c r="W121" s="1">
        <v>0</v>
      </c>
      <c r="X121" s="73">
        <v>2</v>
      </c>
    </row>
    <row r="122" spans="1:37" x14ac:dyDescent="0.25">
      <c r="A122">
        <v>21</v>
      </c>
      <c r="B122" s="25">
        <v>2010</v>
      </c>
      <c r="C122" s="54" t="s">
        <v>196</v>
      </c>
      <c r="D122" s="1">
        <v>5</v>
      </c>
      <c r="E122" s="1">
        <v>3</v>
      </c>
      <c r="F122" s="73">
        <v>2</v>
      </c>
      <c r="H122" s="25">
        <v>2026</v>
      </c>
      <c r="I122" s="54" t="s">
        <v>535</v>
      </c>
      <c r="J122" s="1">
        <v>4</v>
      </c>
      <c r="K122" s="1">
        <v>2</v>
      </c>
      <c r="L122" s="73">
        <v>2</v>
      </c>
      <c r="N122" s="25">
        <v>2018</v>
      </c>
      <c r="O122" t="s">
        <v>12</v>
      </c>
      <c r="P122" s="1">
        <v>3</v>
      </c>
      <c r="Q122" s="1">
        <v>1</v>
      </c>
      <c r="R122" s="73">
        <v>2</v>
      </c>
      <c r="T122" s="25">
        <v>2022</v>
      </c>
      <c r="U122" s="54" t="s">
        <v>12</v>
      </c>
      <c r="V122" s="1">
        <v>2</v>
      </c>
      <c r="W122" s="1">
        <v>0</v>
      </c>
      <c r="X122" s="73">
        <v>2</v>
      </c>
    </row>
    <row r="123" spans="1:37" x14ac:dyDescent="0.25">
      <c r="A123" s="87"/>
      <c r="B123" s="27"/>
      <c r="C123" s="281"/>
      <c r="D123" s="27"/>
      <c r="E123" s="27"/>
      <c r="F123" s="27"/>
      <c r="H123" s="27"/>
      <c r="I123" s="281"/>
      <c r="J123" s="27"/>
      <c r="K123" s="27"/>
      <c r="L123" s="27"/>
      <c r="N123" s="25">
        <v>2017</v>
      </c>
      <c r="O123" t="s">
        <v>12</v>
      </c>
      <c r="P123" s="1">
        <v>3</v>
      </c>
      <c r="Q123" s="1">
        <v>1</v>
      </c>
      <c r="R123" s="73">
        <v>2</v>
      </c>
      <c r="T123" s="25">
        <v>2004</v>
      </c>
      <c r="U123" s="54" t="s">
        <v>12</v>
      </c>
      <c r="V123" s="1">
        <v>2</v>
      </c>
      <c r="W123" s="1">
        <v>0</v>
      </c>
      <c r="X123" s="73">
        <v>2</v>
      </c>
    </row>
    <row r="124" spans="1:37" x14ac:dyDescent="0.25">
      <c r="N124" s="25">
        <v>1989</v>
      </c>
      <c r="O124" t="s">
        <v>12</v>
      </c>
      <c r="P124" s="1">
        <v>3</v>
      </c>
      <c r="Q124" s="1">
        <v>1</v>
      </c>
      <c r="R124" s="73">
        <v>2</v>
      </c>
      <c r="T124" s="25">
        <v>2024</v>
      </c>
      <c r="U124" s="54" t="s">
        <v>12</v>
      </c>
      <c r="V124" s="1">
        <v>2</v>
      </c>
      <c r="W124" s="1">
        <v>0</v>
      </c>
      <c r="X124" s="73">
        <v>2</v>
      </c>
    </row>
    <row r="125" spans="1:37" x14ac:dyDescent="0.25">
      <c r="N125" s="25">
        <v>1995</v>
      </c>
      <c r="O125" t="s">
        <v>12</v>
      </c>
      <c r="P125" s="1">
        <v>3</v>
      </c>
      <c r="Q125" s="1">
        <v>1</v>
      </c>
      <c r="R125" s="73">
        <v>2</v>
      </c>
      <c r="T125" s="25">
        <v>2019</v>
      </c>
      <c r="U125" s="54" t="s">
        <v>12</v>
      </c>
      <c r="V125" s="1">
        <v>2</v>
      </c>
      <c r="W125" s="1">
        <v>0</v>
      </c>
      <c r="X125" s="73">
        <v>2</v>
      </c>
    </row>
    <row r="126" spans="1:37" x14ac:dyDescent="0.25">
      <c r="N126" s="25">
        <v>2014</v>
      </c>
      <c r="O126" t="s">
        <v>144</v>
      </c>
      <c r="P126" s="1">
        <v>3</v>
      </c>
      <c r="Q126" s="1">
        <v>1</v>
      </c>
      <c r="R126" s="73">
        <v>2</v>
      </c>
      <c r="T126" s="25">
        <v>1992</v>
      </c>
      <c r="U126" s="54" t="s">
        <v>12</v>
      </c>
      <c r="V126" s="1">
        <v>2</v>
      </c>
      <c r="W126" s="1">
        <v>0</v>
      </c>
      <c r="X126" s="73">
        <v>2</v>
      </c>
    </row>
    <row r="127" spans="1:37" x14ac:dyDescent="0.25">
      <c r="N127" s="25">
        <v>2012</v>
      </c>
      <c r="O127" t="s">
        <v>144</v>
      </c>
      <c r="P127" s="1">
        <v>3</v>
      </c>
      <c r="Q127" s="1">
        <v>1</v>
      </c>
      <c r="R127" s="73">
        <v>2</v>
      </c>
      <c r="T127" s="25">
        <v>1996</v>
      </c>
      <c r="U127" s="54" t="s">
        <v>12</v>
      </c>
      <c r="V127" s="1">
        <v>2</v>
      </c>
      <c r="W127" s="1">
        <v>0</v>
      </c>
      <c r="X127" s="73">
        <v>2</v>
      </c>
    </row>
    <row r="128" spans="1:37" x14ac:dyDescent="0.25">
      <c r="N128" s="25">
        <v>2026</v>
      </c>
      <c r="O128" t="s">
        <v>68</v>
      </c>
      <c r="P128" s="1">
        <v>3</v>
      </c>
      <c r="Q128" s="1">
        <v>1</v>
      </c>
      <c r="R128" s="73">
        <v>2</v>
      </c>
      <c r="T128" s="25">
        <v>2025</v>
      </c>
      <c r="U128" s="54" t="s">
        <v>12</v>
      </c>
      <c r="V128" s="1">
        <v>2</v>
      </c>
      <c r="W128" s="1">
        <v>0</v>
      </c>
      <c r="X128" s="73">
        <v>2</v>
      </c>
    </row>
    <row r="129" spans="14:24" x14ac:dyDescent="0.25">
      <c r="N129" s="25">
        <v>2018</v>
      </c>
      <c r="O129" t="s">
        <v>18</v>
      </c>
      <c r="P129" s="1">
        <v>3</v>
      </c>
      <c r="Q129" s="1">
        <v>1</v>
      </c>
      <c r="R129" s="73">
        <v>2</v>
      </c>
      <c r="T129" s="25">
        <v>1982</v>
      </c>
      <c r="U129" s="54" t="s">
        <v>12</v>
      </c>
      <c r="V129" s="1">
        <v>2</v>
      </c>
      <c r="W129" s="1">
        <v>0</v>
      </c>
      <c r="X129" s="73">
        <v>2</v>
      </c>
    </row>
    <row r="130" spans="14:24" x14ac:dyDescent="0.25">
      <c r="N130" s="25">
        <v>2014</v>
      </c>
      <c r="O130" t="s">
        <v>128</v>
      </c>
      <c r="P130" s="1">
        <v>3</v>
      </c>
      <c r="Q130" s="1">
        <v>1</v>
      </c>
      <c r="R130" s="73">
        <v>2</v>
      </c>
      <c r="T130" s="25">
        <v>1980</v>
      </c>
      <c r="U130" s="54" t="s">
        <v>12</v>
      </c>
      <c r="V130" s="1">
        <v>2</v>
      </c>
      <c r="W130" s="1">
        <v>0</v>
      </c>
      <c r="X130" s="73">
        <v>2</v>
      </c>
    </row>
    <row r="131" spans="14:24" x14ac:dyDescent="0.25">
      <c r="N131" s="74">
        <v>1983</v>
      </c>
      <c r="O131" s="310" t="s">
        <v>435</v>
      </c>
      <c r="P131" s="28">
        <v>3</v>
      </c>
      <c r="Q131" s="28">
        <v>1</v>
      </c>
      <c r="R131" s="75">
        <v>2</v>
      </c>
      <c r="T131" s="25">
        <v>2016</v>
      </c>
      <c r="U131" s="54" t="s">
        <v>228</v>
      </c>
      <c r="V131" s="1">
        <v>2</v>
      </c>
      <c r="W131" s="1">
        <v>0</v>
      </c>
      <c r="X131" s="73">
        <v>2</v>
      </c>
    </row>
    <row r="132" spans="14:24" x14ac:dyDescent="0.25">
      <c r="T132" s="25">
        <v>2015</v>
      </c>
      <c r="U132" s="54" t="s">
        <v>144</v>
      </c>
      <c r="V132" s="1">
        <v>2</v>
      </c>
      <c r="W132" s="1">
        <v>0</v>
      </c>
      <c r="X132" s="73">
        <v>2</v>
      </c>
    </row>
    <row r="133" spans="14:24" x14ac:dyDescent="0.25">
      <c r="T133" s="25">
        <v>2010</v>
      </c>
      <c r="U133" s="54" t="s">
        <v>144</v>
      </c>
      <c r="V133" s="1">
        <v>2</v>
      </c>
      <c r="W133" s="1">
        <v>0</v>
      </c>
      <c r="X133" s="73">
        <v>2</v>
      </c>
    </row>
    <row r="134" spans="14:24" x14ac:dyDescent="0.25">
      <c r="T134" s="25">
        <v>2009</v>
      </c>
      <c r="U134" s="54" t="s">
        <v>144</v>
      </c>
      <c r="V134" s="1">
        <v>2</v>
      </c>
      <c r="W134" s="1">
        <v>0</v>
      </c>
      <c r="X134" s="73">
        <v>2</v>
      </c>
    </row>
    <row r="135" spans="14:24" x14ac:dyDescent="0.25">
      <c r="T135" s="74">
        <v>2004</v>
      </c>
      <c r="U135" s="115" t="s">
        <v>1</v>
      </c>
      <c r="V135" s="28">
        <v>2</v>
      </c>
      <c r="W135" s="28">
        <v>0</v>
      </c>
      <c r="X135" s="75">
        <v>2</v>
      </c>
    </row>
  </sheetData>
  <sortState xmlns:xlrd2="http://schemas.microsoft.com/office/spreadsheetml/2017/richdata2" ref="T6:X135">
    <sortCondition ref="U6:U135"/>
  </sortState>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2A2F0-402B-4539-9D10-72665B8AC10E}">
  <dimension ref="B1:AD496"/>
  <sheetViews>
    <sheetView showGridLines="0" workbookViewId="0"/>
  </sheetViews>
  <sheetFormatPr defaultRowHeight="15" x14ac:dyDescent="0.25"/>
  <cols>
    <col min="1" max="1" width="5.5703125" customWidth="1"/>
    <col min="2" max="2" width="5" style="1" customWidth="1"/>
    <col min="3" max="3" width="15" style="1" customWidth="1"/>
    <col min="4" max="4" width="2.5703125" style="1" customWidth="1"/>
    <col min="5" max="5" width="6" style="1" customWidth="1"/>
    <col min="6" max="6" width="21.85546875" style="1" customWidth="1"/>
    <col min="7" max="7" width="3" style="1" customWidth="1"/>
    <col min="8" max="8" width="5" style="1" bestFit="1" customWidth="1"/>
    <col min="9" max="9" width="22.7109375" style="1" customWidth="1"/>
    <col min="10" max="10" width="2.140625" style="1" customWidth="1"/>
    <col min="11" max="11" width="5" style="1" bestFit="1" customWidth="1"/>
    <col min="12" max="12" width="23" customWidth="1"/>
    <col min="13" max="13" width="2.140625" customWidth="1"/>
    <col min="14" max="14" width="5.140625" style="1" customWidth="1"/>
    <col min="15" max="15" width="21.85546875" style="1" customWidth="1"/>
    <col min="16" max="16" width="2.85546875" style="1" customWidth="1"/>
    <col min="17" max="17" width="5.28515625" style="1" customWidth="1"/>
    <col min="18" max="18" width="21.7109375" style="1" customWidth="1"/>
    <col min="19" max="19" width="2" style="1" customWidth="1"/>
    <col min="20" max="20" width="5.42578125" style="1" customWidth="1"/>
    <col min="21" max="21" width="22.7109375" style="1" customWidth="1"/>
    <col min="22" max="22" width="2.42578125" customWidth="1"/>
    <col min="23" max="23" width="4.7109375" style="1" bestFit="1" customWidth="1"/>
    <col min="24" max="24" width="8.140625" style="1" customWidth="1"/>
    <col min="25" max="25" width="21.5703125" style="1" customWidth="1"/>
    <col min="26" max="26" width="10.42578125" style="1" customWidth="1"/>
    <col min="27" max="28" width="8.140625" style="1" customWidth="1"/>
    <col min="29" max="29" width="2.7109375" customWidth="1"/>
    <col min="30" max="30" width="5.7109375" customWidth="1"/>
    <col min="31" max="31" width="18.28515625" customWidth="1"/>
    <col min="32" max="32" width="2.7109375" customWidth="1"/>
    <col min="33" max="33" width="7.28515625" customWidth="1"/>
    <col min="34" max="34" width="23.85546875" customWidth="1"/>
  </cols>
  <sheetData>
    <row r="1" spans="2:29" ht="18.75" x14ac:dyDescent="0.3">
      <c r="F1" s="169" t="s">
        <v>293</v>
      </c>
      <c r="N1" s="10" t="s">
        <v>294</v>
      </c>
      <c r="W1"/>
    </row>
    <row r="2" spans="2:29" ht="15.75" x14ac:dyDescent="0.25">
      <c r="N2" s="24" t="s">
        <v>541</v>
      </c>
      <c r="W2"/>
    </row>
    <row r="3" spans="2:29" x14ac:dyDescent="0.25">
      <c r="W3"/>
    </row>
    <row r="4" spans="2:29" s="119" customFormat="1" ht="15.75" x14ac:dyDescent="0.25">
      <c r="B4" s="260"/>
      <c r="C4" s="261" t="s">
        <v>292</v>
      </c>
      <c r="D4" s="164"/>
      <c r="E4" s="260"/>
      <c r="F4" s="262" t="s">
        <v>451</v>
      </c>
      <c r="G4" s="165"/>
      <c r="H4" s="260"/>
      <c r="I4" s="261" t="s">
        <v>452</v>
      </c>
      <c r="J4" s="164"/>
      <c r="K4" s="260"/>
      <c r="L4" s="263" t="s">
        <v>453</v>
      </c>
      <c r="M4" s="164"/>
      <c r="N4" s="264"/>
      <c r="O4" s="262" t="s">
        <v>466</v>
      </c>
      <c r="P4" s="165"/>
      <c r="Q4" s="260"/>
      <c r="R4" s="262" t="s">
        <v>455</v>
      </c>
      <c r="V4" s="164"/>
    </row>
    <row r="5" spans="2:29" x14ac:dyDescent="0.25">
      <c r="B5" s="267">
        <v>2016</v>
      </c>
      <c r="C5" s="268" t="s">
        <v>181</v>
      </c>
      <c r="D5"/>
      <c r="E5" s="267">
        <v>2018</v>
      </c>
      <c r="F5" s="268" t="s">
        <v>76</v>
      </c>
      <c r="G5"/>
      <c r="H5" s="267">
        <v>1996</v>
      </c>
      <c r="I5" s="268" t="s">
        <v>351</v>
      </c>
      <c r="J5"/>
      <c r="K5" s="267">
        <v>2004</v>
      </c>
      <c r="L5" s="268" t="s">
        <v>58</v>
      </c>
      <c r="N5" s="252">
        <v>1983</v>
      </c>
      <c r="O5" s="256" t="s">
        <v>350</v>
      </c>
      <c r="Q5" s="252">
        <v>1994</v>
      </c>
      <c r="R5" s="251" t="s">
        <v>39</v>
      </c>
      <c r="AC5" s="1"/>
    </row>
    <row r="6" spans="2:29" x14ac:dyDescent="0.25">
      <c r="B6" s="267">
        <v>2012</v>
      </c>
      <c r="C6" s="268" t="s">
        <v>128</v>
      </c>
      <c r="D6"/>
      <c r="E6" s="267">
        <v>2017</v>
      </c>
      <c r="F6" s="268" t="s">
        <v>76</v>
      </c>
      <c r="G6"/>
      <c r="H6" s="267">
        <v>1982</v>
      </c>
      <c r="I6" s="268" t="s">
        <v>350</v>
      </c>
      <c r="J6"/>
      <c r="K6" s="267">
        <v>2025</v>
      </c>
      <c r="L6" s="268" t="s">
        <v>13</v>
      </c>
      <c r="N6" s="25"/>
      <c r="O6" s="73"/>
      <c r="Q6" s="252">
        <v>1993</v>
      </c>
      <c r="R6" s="251" t="s">
        <v>76</v>
      </c>
      <c r="AC6" s="1"/>
    </row>
    <row r="7" spans="2:29" x14ac:dyDescent="0.25">
      <c r="B7" s="267">
        <v>2011</v>
      </c>
      <c r="C7" s="268" t="s">
        <v>128</v>
      </c>
      <c r="D7"/>
      <c r="E7" s="267">
        <v>2013</v>
      </c>
      <c r="F7" s="268" t="s">
        <v>104</v>
      </c>
      <c r="G7"/>
      <c r="H7" s="267">
        <v>2026</v>
      </c>
      <c r="I7" s="268" t="s">
        <v>18</v>
      </c>
      <c r="J7"/>
      <c r="K7" s="267">
        <v>2024</v>
      </c>
      <c r="L7" s="268" t="s">
        <v>101</v>
      </c>
      <c r="N7" s="74"/>
      <c r="O7" s="75">
        <v>4</v>
      </c>
      <c r="Q7" s="252">
        <v>1992</v>
      </c>
      <c r="R7" s="251" t="s">
        <v>76</v>
      </c>
      <c r="AC7" s="1"/>
    </row>
    <row r="8" spans="2:29" x14ac:dyDescent="0.25">
      <c r="B8" s="267">
        <v>2010</v>
      </c>
      <c r="C8" s="268" t="s">
        <v>128</v>
      </c>
      <c r="D8"/>
      <c r="E8" s="267">
        <v>2009</v>
      </c>
      <c r="F8" s="268" t="s">
        <v>128</v>
      </c>
      <c r="G8"/>
      <c r="H8" s="267">
        <v>2023</v>
      </c>
      <c r="I8" s="268" t="s">
        <v>18</v>
      </c>
      <c r="J8"/>
      <c r="K8" s="267">
        <v>2019</v>
      </c>
      <c r="L8" s="268" t="s">
        <v>39</v>
      </c>
      <c r="Q8" s="252">
        <v>1980</v>
      </c>
      <c r="R8" s="251" t="s">
        <v>350</v>
      </c>
      <c r="AC8" s="1"/>
    </row>
    <row r="9" spans="2:29" x14ac:dyDescent="0.25">
      <c r="B9" s="98"/>
      <c r="C9" s="171"/>
      <c r="D9"/>
      <c r="E9" s="98"/>
      <c r="F9" s="171"/>
      <c r="G9"/>
      <c r="H9" s="98"/>
      <c r="I9" s="73"/>
      <c r="J9"/>
      <c r="K9" s="267">
        <v>1995</v>
      </c>
      <c r="L9" s="268" t="s">
        <v>76</v>
      </c>
      <c r="Q9" s="25"/>
      <c r="R9" s="73"/>
      <c r="AC9" s="1"/>
    </row>
    <row r="10" spans="2:29" x14ac:dyDescent="0.25">
      <c r="B10" s="99"/>
      <c r="C10" s="75">
        <v>4</v>
      </c>
      <c r="D10"/>
      <c r="E10" s="99"/>
      <c r="F10" s="75">
        <v>4</v>
      </c>
      <c r="G10"/>
      <c r="H10" s="99"/>
      <c r="I10" s="75">
        <v>4</v>
      </c>
      <c r="J10"/>
      <c r="K10" s="267">
        <v>1989</v>
      </c>
      <c r="L10" s="268" t="s">
        <v>76</v>
      </c>
      <c r="Q10" s="74"/>
      <c r="R10" s="75">
        <v>4</v>
      </c>
      <c r="AC10" s="1"/>
    </row>
    <row r="11" spans="2:29" x14ac:dyDescent="0.25">
      <c r="B11"/>
      <c r="C11"/>
      <c r="D11"/>
      <c r="E11"/>
      <c r="F11"/>
      <c r="G11"/>
      <c r="H11"/>
      <c r="I11"/>
      <c r="J11"/>
      <c r="K11" s="267">
        <v>2015</v>
      </c>
      <c r="L11" s="268" t="s">
        <v>289</v>
      </c>
      <c r="AC11" s="1"/>
    </row>
    <row r="12" spans="2:29" x14ac:dyDescent="0.25">
      <c r="B12"/>
      <c r="C12"/>
      <c r="D12"/>
      <c r="E12"/>
      <c r="F12"/>
      <c r="G12"/>
      <c r="H12"/>
      <c r="I12"/>
      <c r="J12"/>
      <c r="K12" s="267">
        <v>2014</v>
      </c>
      <c r="L12" s="268" t="s">
        <v>289</v>
      </c>
      <c r="AC12" s="1"/>
    </row>
    <row r="13" spans="2:29" x14ac:dyDescent="0.25">
      <c r="B13"/>
      <c r="C13"/>
      <c r="D13"/>
      <c r="E13"/>
      <c r="F13"/>
      <c r="G13"/>
      <c r="H13"/>
      <c r="I13"/>
      <c r="J13"/>
      <c r="K13" s="267">
        <v>2022</v>
      </c>
      <c r="L13" s="268" t="s">
        <v>18</v>
      </c>
      <c r="AC13" s="1"/>
    </row>
    <row r="14" spans="2:29" x14ac:dyDescent="0.25">
      <c r="B14"/>
      <c r="C14"/>
      <c r="D14"/>
      <c r="E14"/>
      <c r="F14"/>
      <c r="G14"/>
      <c r="H14"/>
      <c r="I14"/>
      <c r="J14"/>
      <c r="K14" s="267">
        <v>2005</v>
      </c>
      <c r="L14" s="268" t="s">
        <v>18</v>
      </c>
      <c r="AC14" s="1"/>
    </row>
    <row r="15" spans="2:29" x14ac:dyDescent="0.25">
      <c r="B15"/>
      <c r="C15"/>
      <c r="D15"/>
      <c r="E15"/>
      <c r="F15"/>
      <c r="G15"/>
      <c r="H15"/>
      <c r="I15"/>
      <c r="J15"/>
      <c r="K15" s="98"/>
      <c r="L15" s="171"/>
      <c r="AC15" s="1"/>
    </row>
    <row r="16" spans="2:29" x14ac:dyDescent="0.25">
      <c r="B16"/>
      <c r="C16"/>
      <c r="D16"/>
      <c r="E16"/>
      <c r="F16"/>
      <c r="G16"/>
      <c r="H16"/>
      <c r="I16"/>
      <c r="J16"/>
      <c r="K16" s="99"/>
      <c r="L16" s="75">
        <v>10</v>
      </c>
      <c r="AC16" s="1"/>
    </row>
    <row r="17" spans="2:29" x14ac:dyDescent="0.25">
      <c r="B17"/>
      <c r="C17"/>
      <c r="D17"/>
      <c r="E17"/>
      <c r="F17"/>
      <c r="G17"/>
      <c r="H17"/>
      <c r="I17"/>
      <c r="J17"/>
      <c r="K17"/>
      <c r="AC17" s="1"/>
    </row>
    <row r="18" spans="2:29" x14ac:dyDescent="0.25">
      <c r="B18"/>
      <c r="C18"/>
      <c r="D18"/>
      <c r="E18"/>
      <c r="F18"/>
      <c r="G18"/>
      <c r="H18"/>
      <c r="I18"/>
      <c r="J18"/>
      <c r="K18"/>
      <c r="AC18" s="1"/>
    </row>
    <row r="19" spans="2:29" ht="15.75" x14ac:dyDescent="0.25">
      <c r="B19" s="260"/>
      <c r="C19" s="262" t="s">
        <v>454</v>
      </c>
      <c r="E19" s="260"/>
      <c r="F19" s="262" t="s">
        <v>456</v>
      </c>
      <c r="G19"/>
      <c r="H19" s="264"/>
      <c r="I19" s="265" t="s">
        <v>457</v>
      </c>
      <c r="J19"/>
      <c r="K19" s="264"/>
      <c r="L19" s="265" t="s">
        <v>235</v>
      </c>
      <c r="N19" s="264"/>
      <c r="O19" s="262" t="s">
        <v>458</v>
      </c>
      <c r="P19"/>
      <c r="Q19" s="264"/>
      <c r="R19" s="265" t="s">
        <v>459</v>
      </c>
      <c r="S19" s="119"/>
      <c r="T19" s="264"/>
      <c r="U19" s="265" t="s">
        <v>460</v>
      </c>
      <c r="AC19" s="1"/>
    </row>
    <row r="20" spans="2:29" x14ac:dyDescent="0.25">
      <c r="B20" s="25">
        <v>2025</v>
      </c>
      <c r="C20" s="311" t="s">
        <v>58</v>
      </c>
      <c r="E20" s="25">
        <v>2004</v>
      </c>
      <c r="F20" s="171" t="s">
        <v>106</v>
      </c>
      <c r="G20"/>
      <c r="H20" s="98">
        <v>2024</v>
      </c>
      <c r="I20" s="171" t="s">
        <v>38</v>
      </c>
      <c r="J20"/>
      <c r="K20" s="266">
        <v>2019</v>
      </c>
      <c r="L20" s="111" t="s">
        <v>11</v>
      </c>
      <c r="N20" s="25">
        <v>2016</v>
      </c>
      <c r="O20" s="111" t="s">
        <v>213</v>
      </c>
      <c r="P20"/>
      <c r="Q20" s="25">
        <v>2005</v>
      </c>
      <c r="R20" s="171" t="s">
        <v>233</v>
      </c>
      <c r="S20"/>
      <c r="T20" s="98">
        <v>2018</v>
      </c>
      <c r="U20" s="171" t="s">
        <v>105</v>
      </c>
      <c r="AC20" s="1"/>
    </row>
    <row r="21" spans="2:29" x14ac:dyDescent="0.25">
      <c r="B21" s="25">
        <v>2022</v>
      </c>
      <c r="C21" s="111" t="s">
        <v>39</v>
      </c>
      <c r="E21" s="25">
        <v>2005</v>
      </c>
      <c r="F21" s="171" t="s">
        <v>108</v>
      </c>
      <c r="G21"/>
      <c r="H21" s="98">
        <v>2018</v>
      </c>
      <c r="I21" s="171" t="s">
        <v>38</v>
      </c>
      <c r="J21"/>
      <c r="K21" s="266">
        <v>2012</v>
      </c>
      <c r="L21" s="111" t="s">
        <v>11</v>
      </c>
      <c r="N21" s="25">
        <v>2014</v>
      </c>
      <c r="O21" s="111" t="s">
        <v>213</v>
      </c>
      <c r="P21"/>
      <c r="Q21" s="25">
        <v>2013</v>
      </c>
      <c r="R21" s="171" t="s">
        <v>105</v>
      </c>
      <c r="S21"/>
      <c r="T21" s="98">
        <v>2017</v>
      </c>
      <c r="U21" s="171" t="s">
        <v>213</v>
      </c>
      <c r="AC21" s="1"/>
    </row>
    <row r="22" spans="2:29" x14ac:dyDescent="0.25">
      <c r="B22" s="25">
        <v>2019</v>
      </c>
      <c r="C22" s="111" t="s">
        <v>42</v>
      </c>
      <c r="E22" s="25">
        <v>2017</v>
      </c>
      <c r="F22" s="171" t="s">
        <v>176</v>
      </c>
      <c r="G22"/>
      <c r="H22" s="98">
        <v>2004</v>
      </c>
      <c r="I22" s="171" t="s">
        <v>123</v>
      </c>
      <c r="J22"/>
      <c r="K22" s="266">
        <v>1994</v>
      </c>
      <c r="L22" s="111" t="s">
        <v>11</v>
      </c>
      <c r="N22" s="25">
        <v>2022</v>
      </c>
      <c r="O22" s="111" t="s">
        <v>38</v>
      </c>
      <c r="P22"/>
      <c r="Q22" s="25">
        <v>2015</v>
      </c>
      <c r="R22" s="171" t="s">
        <v>213</v>
      </c>
      <c r="S22"/>
      <c r="T22" s="98">
        <v>2025</v>
      </c>
      <c r="U22" s="171" t="s">
        <v>38</v>
      </c>
      <c r="AC22" s="1"/>
    </row>
    <row r="23" spans="2:29" x14ac:dyDescent="0.25">
      <c r="B23" s="25">
        <v>2017</v>
      </c>
      <c r="C23" s="111" t="s">
        <v>210</v>
      </c>
      <c r="E23" s="25">
        <v>2018</v>
      </c>
      <c r="F23" s="171" t="s">
        <v>43</v>
      </c>
      <c r="G23"/>
      <c r="H23" s="98">
        <v>1996</v>
      </c>
      <c r="I23" s="171" t="s">
        <v>106</v>
      </c>
      <c r="J23"/>
      <c r="K23" s="25">
        <v>2026</v>
      </c>
      <c r="L23" s="111" t="s">
        <v>11</v>
      </c>
      <c r="N23" s="25">
        <v>2011</v>
      </c>
      <c r="O23" s="111" t="s">
        <v>38</v>
      </c>
      <c r="P23"/>
      <c r="Q23" s="25">
        <v>2010</v>
      </c>
      <c r="R23" s="171" t="s">
        <v>38</v>
      </c>
      <c r="S23"/>
      <c r="T23" s="98">
        <v>2023</v>
      </c>
      <c r="U23" s="171" t="s">
        <v>38</v>
      </c>
      <c r="AC23" s="1"/>
    </row>
    <row r="24" spans="2:29" x14ac:dyDescent="0.25">
      <c r="B24" s="25">
        <v>2014</v>
      </c>
      <c r="C24" s="111" t="s">
        <v>210</v>
      </c>
      <c r="E24" s="25">
        <v>2010</v>
      </c>
      <c r="F24" s="171" t="s">
        <v>43</v>
      </c>
      <c r="G24"/>
      <c r="H24" s="98">
        <v>2016</v>
      </c>
      <c r="I24" s="171" t="s">
        <v>209</v>
      </c>
      <c r="J24"/>
      <c r="K24" s="266">
        <v>1980</v>
      </c>
      <c r="L24" s="111" t="s">
        <v>400</v>
      </c>
      <c r="N24" s="25">
        <v>2009</v>
      </c>
      <c r="O24" s="111" t="s">
        <v>38</v>
      </c>
      <c r="P24"/>
      <c r="Q24" s="25">
        <v>1992</v>
      </c>
      <c r="R24" s="171" t="s">
        <v>38</v>
      </c>
      <c r="S24"/>
      <c r="T24" s="98">
        <v>2017</v>
      </c>
      <c r="U24" s="171" t="s">
        <v>38</v>
      </c>
      <c r="AC24" s="1"/>
    </row>
    <row r="25" spans="2:29" x14ac:dyDescent="0.25">
      <c r="B25" s="25">
        <v>2012</v>
      </c>
      <c r="C25" s="114" t="s">
        <v>182</v>
      </c>
      <c r="E25" s="25">
        <v>1992</v>
      </c>
      <c r="F25" s="171" t="s">
        <v>103</v>
      </c>
      <c r="G25"/>
      <c r="H25" s="98">
        <v>2013</v>
      </c>
      <c r="I25" s="171" t="s">
        <v>183</v>
      </c>
      <c r="J25"/>
      <c r="K25" s="266">
        <v>1996</v>
      </c>
      <c r="L25" s="111" t="s">
        <v>123</v>
      </c>
      <c r="N25" s="25">
        <v>1993</v>
      </c>
      <c r="O25" s="111" t="s">
        <v>38</v>
      </c>
      <c r="P25"/>
      <c r="Q25" s="25">
        <v>2014</v>
      </c>
      <c r="R25" s="171" t="s">
        <v>212</v>
      </c>
      <c r="S25"/>
      <c r="T25" s="98">
        <v>2013</v>
      </c>
      <c r="U25" s="171" t="s">
        <v>38</v>
      </c>
      <c r="AC25" s="1"/>
    </row>
    <row r="26" spans="2:29" x14ac:dyDescent="0.25">
      <c r="B26" s="25">
        <v>2009</v>
      </c>
      <c r="C26" s="111" t="s">
        <v>222</v>
      </c>
      <c r="E26" s="25">
        <v>1980</v>
      </c>
      <c r="F26" s="171" t="s">
        <v>103</v>
      </c>
      <c r="G26"/>
      <c r="H26" s="98">
        <v>1993</v>
      </c>
      <c r="I26" s="171" t="s">
        <v>108</v>
      </c>
      <c r="J26"/>
      <c r="K26" s="266">
        <v>2023</v>
      </c>
      <c r="L26" s="111" t="s">
        <v>106</v>
      </c>
      <c r="N26" s="25">
        <v>2016</v>
      </c>
      <c r="O26" s="111" t="s">
        <v>212</v>
      </c>
      <c r="P26"/>
      <c r="Q26" s="25">
        <v>2023</v>
      </c>
      <c r="R26" s="171" t="s">
        <v>102</v>
      </c>
      <c r="S26"/>
      <c r="T26" s="98">
        <v>1989</v>
      </c>
      <c r="U26" s="171" t="s">
        <v>38</v>
      </c>
      <c r="AC26" s="1"/>
    </row>
    <row r="27" spans="2:29" x14ac:dyDescent="0.25">
      <c r="B27" s="25"/>
      <c r="C27" s="73"/>
      <c r="E27" s="25">
        <v>2014</v>
      </c>
      <c r="F27" s="171" t="s">
        <v>222</v>
      </c>
      <c r="G27"/>
      <c r="H27" s="98">
        <v>2013</v>
      </c>
      <c r="I27" s="171" t="s">
        <v>178</v>
      </c>
      <c r="J27"/>
      <c r="K27" s="266">
        <v>1989</v>
      </c>
      <c r="L27" s="111" t="s">
        <v>106</v>
      </c>
      <c r="N27" s="25">
        <v>2015</v>
      </c>
      <c r="O27" s="111" t="s">
        <v>212</v>
      </c>
      <c r="P27"/>
      <c r="Q27" s="25">
        <v>2019</v>
      </c>
      <c r="R27" s="171" t="s">
        <v>102</v>
      </c>
      <c r="S27"/>
      <c r="T27" s="98">
        <v>1995</v>
      </c>
      <c r="U27" s="171" t="s">
        <v>38</v>
      </c>
      <c r="AC27" s="1"/>
    </row>
    <row r="28" spans="2:29" x14ac:dyDescent="0.25">
      <c r="B28" s="74"/>
      <c r="C28" s="75">
        <v>7</v>
      </c>
      <c r="E28" s="25">
        <v>2011</v>
      </c>
      <c r="F28" s="171" t="s">
        <v>104</v>
      </c>
      <c r="G28"/>
      <c r="H28" s="98">
        <v>2022</v>
      </c>
      <c r="I28" s="171" t="s">
        <v>58</v>
      </c>
      <c r="J28"/>
      <c r="K28" s="266">
        <v>1995</v>
      </c>
      <c r="L28" s="111" t="s">
        <v>106</v>
      </c>
      <c r="N28" s="25">
        <v>2024</v>
      </c>
      <c r="O28" s="111" t="s">
        <v>102</v>
      </c>
      <c r="P28"/>
      <c r="Q28" s="25">
        <v>2014</v>
      </c>
      <c r="R28" s="171" t="s">
        <v>184</v>
      </c>
      <c r="S28"/>
      <c r="T28" s="98">
        <v>1996</v>
      </c>
      <c r="U28" s="171" t="s">
        <v>38</v>
      </c>
      <c r="AC28" s="1"/>
    </row>
    <row r="29" spans="2:29" x14ac:dyDescent="0.25">
      <c r="E29" s="25">
        <v>2015</v>
      </c>
      <c r="F29" s="171" t="s">
        <v>210</v>
      </c>
      <c r="G29"/>
      <c r="H29" s="98">
        <v>2005</v>
      </c>
      <c r="I29" s="171" t="s">
        <v>58</v>
      </c>
      <c r="J29"/>
      <c r="K29" s="266">
        <v>2014</v>
      </c>
      <c r="L29" s="111" t="s">
        <v>183</v>
      </c>
      <c r="N29" s="25">
        <v>2022</v>
      </c>
      <c r="O29" s="111" t="s">
        <v>102</v>
      </c>
      <c r="P29"/>
      <c r="Q29" s="25">
        <v>2013</v>
      </c>
      <c r="R29" s="171" t="s">
        <v>184</v>
      </c>
      <c r="S29"/>
      <c r="T29" s="98">
        <v>2018</v>
      </c>
      <c r="U29" s="171" t="s">
        <v>102</v>
      </c>
      <c r="AC29" s="1"/>
    </row>
    <row r="30" spans="2:29" x14ac:dyDescent="0.25">
      <c r="E30" s="25">
        <v>1980</v>
      </c>
      <c r="F30" s="171" t="s">
        <v>422</v>
      </c>
      <c r="G30"/>
      <c r="H30" s="98">
        <v>2015</v>
      </c>
      <c r="I30" s="171" t="s">
        <v>286</v>
      </c>
      <c r="J30"/>
      <c r="K30" s="266">
        <v>2009</v>
      </c>
      <c r="L30" s="111" t="s">
        <v>108</v>
      </c>
      <c r="N30" s="25">
        <v>2004</v>
      </c>
      <c r="O30" s="111" t="s">
        <v>102</v>
      </c>
      <c r="P30"/>
      <c r="Q30" s="25">
        <v>2012</v>
      </c>
      <c r="R30" s="171" t="s">
        <v>184</v>
      </c>
      <c r="S30"/>
      <c r="T30" s="98">
        <v>2005</v>
      </c>
      <c r="U30" s="171" t="s">
        <v>102</v>
      </c>
      <c r="AC30" s="1"/>
    </row>
    <row r="31" spans="2:29" x14ac:dyDescent="0.25">
      <c r="E31" s="25">
        <v>1982</v>
      </c>
      <c r="F31" s="171" t="s">
        <v>422</v>
      </c>
      <c r="G31"/>
      <c r="H31" s="98">
        <v>2009</v>
      </c>
      <c r="I31" s="171" t="s">
        <v>286</v>
      </c>
      <c r="J31"/>
      <c r="K31" s="25">
        <v>2026</v>
      </c>
      <c r="L31" s="171" t="s">
        <v>534</v>
      </c>
      <c r="N31" s="25">
        <v>2015</v>
      </c>
      <c r="O31" s="111" t="s">
        <v>184</v>
      </c>
      <c r="P31"/>
      <c r="Q31" s="25">
        <v>2016</v>
      </c>
      <c r="R31" s="171" t="s">
        <v>215</v>
      </c>
      <c r="S31"/>
      <c r="T31" s="98">
        <v>1989</v>
      </c>
      <c r="U31" s="171" t="s">
        <v>102</v>
      </c>
      <c r="AC31" s="1"/>
    </row>
    <row r="32" spans="2:29" x14ac:dyDescent="0.25">
      <c r="E32" s="25">
        <v>2024</v>
      </c>
      <c r="F32" s="171" t="s">
        <v>61</v>
      </c>
      <c r="G32"/>
      <c r="H32" s="98">
        <v>2011</v>
      </c>
      <c r="I32" s="171" t="s">
        <v>177</v>
      </c>
      <c r="J32"/>
      <c r="K32" s="266">
        <v>2024</v>
      </c>
      <c r="L32" s="111" t="s">
        <v>58</v>
      </c>
      <c r="N32" s="25">
        <v>2011</v>
      </c>
      <c r="O32" s="111" t="s">
        <v>184</v>
      </c>
      <c r="P32"/>
      <c r="Q32" s="25">
        <v>1992</v>
      </c>
      <c r="R32" s="171" t="s">
        <v>123</v>
      </c>
      <c r="S32"/>
      <c r="T32" s="98">
        <v>1995</v>
      </c>
      <c r="U32" s="171" t="s">
        <v>102</v>
      </c>
      <c r="AC32" s="1"/>
    </row>
    <row r="33" spans="5:29" x14ac:dyDescent="0.25">
      <c r="E33" s="25">
        <v>2026</v>
      </c>
      <c r="F33" s="171" t="s">
        <v>61</v>
      </c>
      <c r="G33"/>
      <c r="H33" s="98">
        <v>2009</v>
      </c>
      <c r="I33" s="171" t="s">
        <v>287</v>
      </c>
      <c r="J33"/>
      <c r="K33" s="266">
        <v>2018</v>
      </c>
      <c r="L33" s="111" t="s">
        <v>58</v>
      </c>
      <c r="N33" s="25">
        <v>1989</v>
      </c>
      <c r="O33" s="111" t="s">
        <v>123</v>
      </c>
      <c r="P33"/>
      <c r="Q33" s="25">
        <v>1993</v>
      </c>
      <c r="R33" s="171" t="s">
        <v>123</v>
      </c>
      <c r="S33"/>
      <c r="T33" s="98">
        <v>2017</v>
      </c>
      <c r="U33" s="171" t="s">
        <v>184</v>
      </c>
      <c r="AC33" s="1"/>
    </row>
    <row r="34" spans="5:29" x14ac:dyDescent="0.25">
      <c r="E34" s="25">
        <v>2012</v>
      </c>
      <c r="F34" s="171" t="s">
        <v>544</v>
      </c>
      <c r="G34"/>
      <c r="H34" s="98">
        <v>1993</v>
      </c>
      <c r="I34" s="171" t="s">
        <v>103</v>
      </c>
      <c r="J34"/>
      <c r="K34" s="266">
        <v>2013</v>
      </c>
      <c r="L34" s="111" t="s">
        <v>176</v>
      </c>
      <c r="N34" s="25">
        <v>1995</v>
      </c>
      <c r="O34" s="111" t="s">
        <v>123</v>
      </c>
      <c r="P34"/>
      <c r="Q34" s="25">
        <v>1994</v>
      </c>
      <c r="R34" s="171" t="s">
        <v>123</v>
      </c>
      <c r="S34"/>
      <c r="T34" s="98">
        <v>2010</v>
      </c>
      <c r="U34" s="171" t="s">
        <v>184</v>
      </c>
      <c r="AC34" s="1"/>
    </row>
    <row r="35" spans="5:29" x14ac:dyDescent="0.25">
      <c r="E35" s="25">
        <v>2018</v>
      </c>
      <c r="F35" s="171" t="s">
        <v>40</v>
      </c>
      <c r="G35"/>
      <c r="H35" s="98">
        <v>2011</v>
      </c>
      <c r="I35" s="171" t="s">
        <v>162</v>
      </c>
      <c r="J35"/>
      <c r="K35" s="266">
        <v>2012</v>
      </c>
      <c r="L35" s="111" t="s">
        <v>176</v>
      </c>
      <c r="N35" s="25">
        <v>1996</v>
      </c>
      <c r="O35" s="111" t="s">
        <v>364</v>
      </c>
      <c r="P35"/>
      <c r="Q35" s="25">
        <v>2022</v>
      </c>
      <c r="R35" s="171" t="s">
        <v>16</v>
      </c>
      <c r="S35"/>
      <c r="T35" s="98">
        <v>2009</v>
      </c>
      <c r="U35" s="171" t="s">
        <v>184</v>
      </c>
      <c r="AC35" s="1"/>
    </row>
    <row r="36" spans="5:29" x14ac:dyDescent="0.25">
      <c r="E36" s="25">
        <v>2016</v>
      </c>
      <c r="F36" s="171" t="s">
        <v>40</v>
      </c>
      <c r="G36"/>
      <c r="H36" s="98">
        <v>2012</v>
      </c>
      <c r="I36" s="171" t="s">
        <v>104</v>
      </c>
      <c r="J36"/>
      <c r="K36" s="266">
        <v>2011</v>
      </c>
      <c r="L36" s="111" t="s">
        <v>176</v>
      </c>
      <c r="N36" s="25">
        <v>2023</v>
      </c>
      <c r="O36" s="111" t="s">
        <v>108</v>
      </c>
      <c r="P36"/>
      <c r="Q36" s="25">
        <v>2018</v>
      </c>
      <c r="R36" s="171" t="s">
        <v>16</v>
      </c>
      <c r="S36"/>
      <c r="T36" s="98">
        <v>2025</v>
      </c>
      <c r="U36" s="171" t="s">
        <v>25</v>
      </c>
      <c r="AC36" s="1"/>
    </row>
    <row r="37" spans="5:29" x14ac:dyDescent="0.25">
      <c r="E37" s="25">
        <v>2013</v>
      </c>
      <c r="F37" s="171" t="s">
        <v>181</v>
      </c>
      <c r="G37"/>
      <c r="H37" s="98">
        <v>2023</v>
      </c>
      <c r="I37" s="171" t="s">
        <v>101</v>
      </c>
      <c r="J37"/>
      <c r="K37" s="266">
        <v>1982</v>
      </c>
      <c r="L37" s="111" t="s">
        <v>418</v>
      </c>
      <c r="N37" s="25">
        <v>2018</v>
      </c>
      <c r="O37" s="111" t="s">
        <v>108</v>
      </c>
      <c r="P37"/>
      <c r="Q37" s="25">
        <v>1992</v>
      </c>
      <c r="R37" s="171" t="s">
        <v>16</v>
      </c>
      <c r="S37"/>
      <c r="T37" s="25">
        <v>2026</v>
      </c>
      <c r="U37" s="111" t="s">
        <v>25</v>
      </c>
      <c r="AC37" s="1"/>
    </row>
    <row r="38" spans="5:29" x14ac:dyDescent="0.25">
      <c r="E38" s="25">
        <v>2010</v>
      </c>
      <c r="F38" s="171" t="s">
        <v>181</v>
      </c>
      <c r="G38"/>
      <c r="H38" s="98">
        <v>2013</v>
      </c>
      <c r="I38" s="171" t="s">
        <v>187</v>
      </c>
      <c r="J38"/>
      <c r="K38" s="266">
        <v>2010</v>
      </c>
      <c r="L38" s="111" t="s">
        <v>196</v>
      </c>
      <c r="N38" s="25">
        <v>2004</v>
      </c>
      <c r="O38" s="111" t="s">
        <v>108</v>
      </c>
      <c r="P38"/>
      <c r="Q38" s="25">
        <v>2017</v>
      </c>
      <c r="R38" s="171" t="s">
        <v>16</v>
      </c>
      <c r="S38"/>
      <c r="T38" s="98">
        <v>1982</v>
      </c>
      <c r="U38" s="171" t="s">
        <v>408</v>
      </c>
      <c r="AC38" s="1"/>
    </row>
    <row r="39" spans="5:29" x14ac:dyDescent="0.25">
      <c r="E39" s="25"/>
      <c r="F39" s="73"/>
      <c r="G39"/>
      <c r="H39" s="98">
        <v>2011</v>
      </c>
      <c r="I39" s="171" t="s">
        <v>187</v>
      </c>
      <c r="J39"/>
      <c r="K39" s="266">
        <v>2017</v>
      </c>
      <c r="L39" s="111" t="s">
        <v>216</v>
      </c>
      <c r="N39" s="25">
        <v>1989</v>
      </c>
      <c r="O39" s="111" t="s">
        <v>108</v>
      </c>
      <c r="P39"/>
      <c r="Q39" s="25">
        <v>2015</v>
      </c>
      <c r="R39" s="171" t="s">
        <v>16</v>
      </c>
      <c r="S39"/>
      <c r="T39" s="98">
        <v>2023</v>
      </c>
      <c r="U39" s="171" t="s">
        <v>123</v>
      </c>
      <c r="AC39" s="1"/>
    </row>
    <row r="40" spans="5:29" x14ac:dyDescent="0.25">
      <c r="E40" s="99"/>
      <c r="F40" s="75">
        <v>19</v>
      </c>
      <c r="G40"/>
      <c r="H40" s="98">
        <v>2010</v>
      </c>
      <c r="I40" s="171" t="s">
        <v>187</v>
      </c>
      <c r="J40"/>
      <c r="K40" s="266">
        <v>2023</v>
      </c>
      <c r="L40" s="111" t="s">
        <v>103</v>
      </c>
      <c r="N40" s="25">
        <v>1995</v>
      </c>
      <c r="O40" s="111" t="s">
        <v>108</v>
      </c>
      <c r="P40"/>
      <c r="Q40" s="25">
        <v>2012</v>
      </c>
      <c r="R40" s="171" t="s">
        <v>16</v>
      </c>
      <c r="S40"/>
      <c r="T40" s="98">
        <v>1989</v>
      </c>
      <c r="U40" s="171" t="s">
        <v>364</v>
      </c>
      <c r="AC40" s="1"/>
    </row>
    <row r="41" spans="5:29" x14ac:dyDescent="0.25">
      <c r="E41"/>
      <c r="F41"/>
      <c r="G41"/>
      <c r="H41" s="98">
        <v>2005</v>
      </c>
      <c r="I41" s="171" t="s">
        <v>236</v>
      </c>
      <c r="J41"/>
      <c r="K41" s="266">
        <v>2016</v>
      </c>
      <c r="L41" s="111" t="s">
        <v>103</v>
      </c>
      <c r="N41" s="25">
        <v>1996</v>
      </c>
      <c r="O41" s="111" t="s">
        <v>108</v>
      </c>
      <c r="P41"/>
      <c r="Q41" s="25">
        <v>2009</v>
      </c>
      <c r="R41" s="171" t="s">
        <v>16</v>
      </c>
      <c r="S41"/>
      <c r="T41" s="98">
        <v>1995</v>
      </c>
      <c r="U41" s="171" t="s">
        <v>364</v>
      </c>
      <c r="AC41" s="1"/>
    </row>
    <row r="42" spans="5:29" x14ac:dyDescent="0.25">
      <c r="E42"/>
      <c r="F42"/>
      <c r="G42"/>
      <c r="H42" s="98">
        <v>2010</v>
      </c>
      <c r="I42" s="171" t="s">
        <v>207</v>
      </c>
      <c r="J42"/>
      <c r="K42" s="266">
        <v>1989</v>
      </c>
      <c r="L42" s="111" t="s">
        <v>103</v>
      </c>
      <c r="N42" s="25">
        <v>2017</v>
      </c>
      <c r="O42" s="111" t="s">
        <v>178</v>
      </c>
      <c r="P42"/>
      <c r="Q42" s="25">
        <v>2025</v>
      </c>
      <c r="R42" s="171" t="s">
        <v>16</v>
      </c>
      <c r="S42"/>
      <c r="T42" s="98">
        <v>2024</v>
      </c>
      <c r="U42" s="171" t="s">
        <v>106</v>
      </c>
      <c r="AC42" s="1"/>
    </row>
    <row r="43" spans="5:29" x14ac:dyDescent="0.25">
      <c r="E43"/>
      <c r="F43"/>
      <c r="G43"/>
      <c r="H43" s="98">
        <v>1996</v>
      </c>
      <c r="I43" s="171" t="s">
        <v>349</v>
      </c>
      <c r="J43"/>
      <c r="K43" s="266">
        <v>1995</v>
      </c>
      <c r="L43" s="111" t="s">
        <v>103</v>
      </c>
      <c r="N43" s="25">
        <v>2014</v>
      </c>
      <c r="O43" s="111" t="s">
        <v>178</v>
      </c>
      <c r="P43"/>
      <c r="Q43" s="25">
        <v>2026</v>
      </c>
      <c r="R43" s="171" t="s">
        <v>16</v>
      </c>
      <c r="S43"/>
      <c r="T43" s="98">
        <v>2019</v>
      </c>
      <c r="U43" s="171" t="s">
        <v>106</v>
      </c>
      <c r="AC43" s="1"/>
    </row>
    <row r="44" spans="5:29" x14ac:dyDescent="0.25">
      <c r="E44"/>
      <c r="F44"/>
      <c r="G44"/>
      <c r="H44" s="98">
        <v>2014</v>
      </c>
      <c r="I44" s="171" t="s">
        <v>328</v>
      </c>
      <c r="J44"/>
      <c r="K44" s="266">
        <v>2012</v>
      </c>
      <c r="L44" s="111" t="s">
        <v>175</v>
      </c>
      <c r="N44" s="25">
        <v>2023</v>
      </c>
      <c r="O44" s="111" t="s">
        <v>58</v>
      </c>
      <c r="P44"/>
      <c r="Q44" s="25">
        <v>2024</v>
      </c>
      <c r="R44" s="171" t="s">
        <v>108</v>
      </c>
      <c r="S44"/>
      <c r="T44" s="98">
        <v>1983</v>
      </c>
      <c r="U44" s="171" t="s">
        <v>106</v>
      </c>
      <c r="AC44" s="1"/>
    </row>
    <row r="45" spans="5:29" x14ac:dyDescent="0.25">
      <c r="E45"/>
      <c r="F45"/>
      <c r="G45"/>
      <c r="H45" s="98">
        <v>2023</v>
      </c>
      <c r="I45" s="171" t="s">
        <v>39</v>
      </c>
      <c r="J45"/>
      <c r="K45" s="266">
        <v>2004</v>
      </c>
      <c r="L45" s="111" t="s">
        <v>162</v>
      </c>
      <c r="N45" s="25">
        <v>1992</v>
      </c>
      <c r="O45" s="111" t="s">
        <v>58</v>
      </c>
      <c r="P45"/>
      <c r="Q45" s="25">
        <v>2019</v>
      </c>
      <c r="R45" s="171" t="s">
        <v>108</v>
      </c>
      <c r="S45"/>
      <c r="T45" s="98">
        <v>2011</v>
      </c>
      <c r="U45" s="171" t="s">
        <v>183</v>
      </c>
      <c r="AC45" s="1"/>
    </row>
    <row r="46" spans="5:29" x14ac:dyDescent="0.25">
      <c r="E46"/>
      <c r="F46"/>
      <c r="G46"/>
      <c r="H46" s="98">
        <v>2016</v>
      </c>
      <c r="I46" s="171" t="s">
        <v>544</v>
      </c>
      <c r="J46"/>
      <c r="K46" s="266">
        <v>2018</v>
      </c>
      <c r="L46" s="111" t="s">
        <v>71</v>
      </c>
      <c r="N46" s="25">
        <v>1993</v>
      </c>
      <c r="O46" s="111" t="s">
        <v>58</v>
      </c>
      <c r="P46"/>
      <c r="Q46" s="25">
        <v>1994</v>
      </c>
      <c r="R46" s="171" t="s">
        <v>108</v>
      </c>
      <c r="S46"/>
      <c r="T46" s="98">
        <v>2010</v>
      </c>
      <c r="U46" s="171" t="s">
        <v>183</v>
      </c>
      <c r="AC46" s="1"/>
    </row>
    <row r="47" spans="5:29" x14ac:dyDescent="0.25">
      <c r="E47"/>
      <c r="F47"/>
      <c r="G47"/>
      <c r="H47" s="98">
        <v>2015</v>
      </c>
      <c r="I47" s="171" t="s">
        <v>544</v>
      </c>
      <c r="J47"/>
      <c r="K47" s="266">
        <v>2015</v>
      </c>
      <c r="L47" s="111" t="s">
        <v>179</v>
      </c>
      <c r="N47" s="25">
        <v>1980</v>
      </c>
      <c r="O47" s="111" t="s">
        <v>404</v>
      </c>
      <c r="P47"/>
      <c r="Q47" s="25">
        <v>2016</v>
      </c>
      <c r="R47" s="171" t="s">
        <v>178</v>
      </c>
      <c r="S47"/>
      <c r="T47" s="98">
        <v>2022</v>
      </c>
      <c r="U47" s="171" t="s">
        <v>108</v>
      </c>
      <c r="AC47" s="1"/>
    </row>
    <row r="48" spans="5:29" x14ac:dyDescent="0.25">
      <c r="E48"/>
      <c r="F48"/>
      <c r="G48"/>
      <c r="H48" s="98">
        <v>2019</v>
      </c>
      <c r="I48" s="171" t="s">
        <v>40</v>
      </c>
      <c r="J48"/>
      <c r="K48" s="266">
        <v>2009</v>
      </c>
      <c r="L48" s="111" t="s">
        <v>179</v>
      </c>
      <c r="N48" s="25">
        <v>2009</v>
      </c>
      <c r="O48" s="111" t="s">
        <v>158</v>
      </c>
      <c r="P48"/>
      <c r="Q48" s="25">
        <v>2015</v>
      </c>
      <c r="R48" s="171" t="s">
        <v>178</v>
      </c>
      <c r="S48"/>
      <c r="T48" s="98">
        <v>2011</v>
      </c>
      <c r="U48" s="171" t="s">
        <v>178</v>
      </c>
      <c r="AC48" s="1"/>
    </row>
    <row r="49" spans="5:29" x14ac:dyDescent="0.25">
      <c r="E49"/>
      <c r="F49"/>
      <c r="G49"/>
      <c r="H49" s="98">
        <v>1982</v>
      </c>
      <c r="I49" s="171" t="s">
        <v>431</v>
      </c>
      <c r="J49"/>
      <c r="K49" s="98">
        <v>2026</v>
      </c>
      <c r="L49" s="171" t="s">
        <v>15</v>
      </c>
      <c r="N49" s="25">
        <v>1980</v>
      </c>
      <c r="O49" s="111" t="s">
        <v>401</v>
      </c>
      <c r="P49"/>
      <c r="Q49" s="25">
        <v>2012</v>
      </c>
      <c r="R49" s="171" t="s">
        <v>178</v>
      </c>
      <c r="S49"/>
      <c r="T49" s="98">
        <v>2010</v>
      </c>
      <c r="U49" s="171" t="s">
        <v>178</v>
      </c>
      <c r="AC49" s="1"/>
    </row>
    <row r="50" spans="5:29" x14ac:dyDescent="0.25">
      <c r="E50"/>
      <c r="F50"/>
      <c r="G50"/>
      <c r="H50" s="98">
        <v>2004</v>
      </c>
      <c r="I50" s="171" t="s">
        <v>19</v>
      </c>
      <c r="J50"/>
      <c r="K50" s="266">
        <v>2019</v>
      </c>
      <c r="L50" s="111" t="s">
        <v>104</v>
      </c>
      <c r="N50" s="25">
        <v>2024</v>
      </c>
      <c r="O50" s="111" t="s">
        <v>43</v>
      </c>
      <c r="P50"/>
      <c r="Q50" s="25">
        <v>2019</v>
      </c>
      <c r="R50" s="171" t="s">
        <v>58</v>
      </c>
      <c r="S50"/>
      <c r="T50" s="98">
        <v>2025</v>
      </c>
      <c r="U50" s="171" t="s">
        <v>23</v>
      </c>
      <c r="AC50" s="1"/>
    </row>
    <row r="51" spans="5:29" x14ac:dyDescent="0.25">
      <c r="E51"/>
      <c r="F51"/>
      <c r="G51"/>
      <c r="H51" s="98">
        <v>2026</v>
      </c>
      <c r="I51" s="171" t="s">
        <v>19</v>
      </c>
      <c r="J51"/>
      <c r="K51" s="266">
        <v>2010</v>
      </c>
      <c r="L51" s="111" t="s">
        <v>104</v>
      </c>
      <c r="N51" s="25">
        <v>2025</v>
      </c>
      <c r="O51" s="111" t="s">
        <v>48</v>
      </c>
      <c r="P51"/>
      <c r="Q51" s="25">
        <v>1989</v>
      </c>
      <c r="R51" s="171" t="s">
        <v>58</v>
      </c>
      <c r="S51"/>
      <c r="T51" s="25">
        <v>2026</v>
      </c>
      <c r="U51" s="111" t="s">
        <v>23</v>
      </c>
      <c r="AC51" s="1"/>
    </row>
    <row r="52" spans="5:29" x14ac:dyDescent="0.25">
      <c r="E52"/>
      <c r="F52"/>
      <c r="G52"/>
      <c r="H52" s="98">
        <v>2019</v>
      </c>
      <c r="I52" s="171" t="s">
        <v>18</v>
      </c>
      <c r="J52"/>
      <c r="K52" s="266">
        <v>2016</v>
      </c>
      <c r="L52" s="111" t="s">
        <v>210</v>
      </c>
      <c r="N52" s="25">
        <v>2026</v>
      </c>
      <c r="O52" s="111" t="s">
        <v>48</v>
      </c>
      <c r="P52"/>
      <c r="Q52" s="25">
        <v>1995</v>
      </c>
      <c r="R52" s="171" t="s">
        <v>58</v>
      </c>
      <c r="S52"/>
      <c r="T52" s="98">
        <v>1994</v>
      </c>
      <c r="U52" s="171" t="s">
        <v>58</v>
      </c>
      <c r="AC52" s="1"/>
    </row>
    <row r="53" spans="5:29" x14ac:dyDescent="0.25">
      <c r="E53"/>
      <c r="F53"/>
      <c r="G53"/>
      <c r="H53" s="98">
        <v>1989</v>
      </c>
      <c r="I53" s="171" t="s">
        <v>18</v>
      </c>
      <c r="J53"/>
      <c r="K53" s="266">
        <v>2022</v>
      </c>
      <c r="L53" s="111" t="s">
        <v>101</v>
      </c>
      <c r="N53" s="25">
        <v>2022</v>
      </c>
      <c r="O53" s="111" t="s">
        <v>119</v>
      </c>
      <c r="P53"/>
      <c r="Q53" s="25">
        <v>1980</v>
      </c>
      <c r="R53" s="171" t="s">
        <v>58</v>
      </c>
      <c r="S53"/>
      <c r="T53" s="98">
        <v>1996</v>
      </c>
      <c r="U53" s="171" t="s">
        <v>58</v>
      </c>
      <c r="AC53" s="1"/>
    </row>
    <row r="54" spans="5:29" x14ac:dyDescent="0.25">
      <c r="E54"/>
      <c r="F54"/>
      <c r="G54"/>
      <c r="H54" s="98">
        <v>1994</v>
      </c>
      <c r="I54" s="171" t="s">
        <v>18</v>
      </c>
      <c r="J54"/>
      <c r="K54" s="266">
        <v>2018</v>
      </c>
      <c r="L54" s="111" t="s">
        <v>101</v>
      </c>
      <c r="N54" s="25">
        <v>2012</v>
      </c>
      <c r="O54" s="111" t="s">
        <v>177</v>
      </c>
      <c r="P54"/>
      <c r="Q54" s="25">
        <v>2010</v>
      </c>
      <c r="R54" s="171" t="s">
        <v>176</v>
      </c>
      <c r="S54"/>
      <c r="T54" s="98">
        <v>1983</v>
      </c>
      <c r="U54" s="171" t="s">
        <v>58</v>
      </c>
      <c r="AC54" s="1"/>
    </row>
    <row r="55" spans="5:29" x14ac:dyDescent="0.25">
      <c r="E55"/>
      <c r="F55"/>
      <c r="G55"/>
      <c r="H55" s="98">
        <v>1995</v>
      </c>
      <c r="I55" s="171" t="s">
        <v>18</v>
      </c>
      <c r="J55"/>
      <c r="K55" s="266">
        <v>2005</v>
      </c>
      <c r="L55" s="111" t="s">
        <v>101</v>
      </c>
      <c r="N55" s="25">
        <v>2024</v>
      </c>
      <c r="O55" s="111" t="s">
        <v>432</v>
      </c>
      <c r="P55"/>
      <c r="Q55" s="25">
        <v>2016</v>
      </c>
      <c r="R55" s="171" t="s">
        <v>214</v>
      </c>
      <c r="S55"/>
      <c r="T55" s="98">
        <v>2014</v>
      </c>
      <c r="U55" s="171" t="s">
        <v>286</v>
      </c>
      <c r="AC55" s="1"/>
    </row>
    <row r="56" spans="5:29" x14ac:dyDescent="0.25">
      <c r="E56"/>
      <c r="F56"/>
      <c r="G56"/>
      <c r="H56" s="98">
        <v>2025</v>
      </c>
      <c r="I56" s="171" t="s">
        <v>18</v>
      </c>
      <c r="J56"/>
      <c r="K56" s="266">
        <v>2014</v>
      </c>
      <c r="L56" s="111" t="s">
        <v>187</v>
      </c>
      <c r="N56" s="25">
        <v>1983</v>
      </c>
      <c r="O56" s="111" t="s">
        <v>432</v>
      </c>
      <c r="P56"/>
      <c r="Q56" s="25">
        <v>1994</v>
      </c>
      <c r="R56" s="171" t="s">
        <v>370</v>
      </c>
      <c r="S56"/>
      <c r="T56" s="98">
        <v>1989</v>
      </c>
      <c r="U56" s="171" t="s">
        <v>370</v>
      </c>
      <c r="AC56" s="1"/>
    </row>
    <row r="57" spans="5:29" x14ac:dyDescent="0.25">
      <c r="E57"/>
      <c r="F57"/>
      <c r="G57"/>
      <c r="H57" s="98">
        <v>2015</v>
      </c>
      <c r="I57" s="171" t="s">
        <v>128</v>
      </c>
      <c r="J57"/>
      <c r="K57" s="266">
        <v>2013</v>
      </c>
      <c r="L57" s="111" t="s">
        <v>111</v>
      </c>
      <c r="N57" s="25">
        <v>2017</v>
      </c>
      <c r="O57" s="111" t="s">
        <v>432</v>
      </c>
      <c r="P57"/>
      <c r="Q57" s="25">
        <v>2011</v>
      </c>
      <c r="R57" s="171" t="s">
        <v>196</v>
      </c>
      <c r="S57"/>
      <c r="T57" s="98">
        <v>1995</v>
      </c>
      <c r="U57" s="171" t="s">
        <v>370</v>
      </c>
      <c r="AC57" s="1"/>
    </row>
    <row r="58" spans="5:29" x14ac:dyDescent="0.25">
      <c r="E58"/>
      <c r="F58"/>
      <c r="G58"/>
      <c r="H58" s="98"/>
      <c r="I58" s="73"/>
      <c r="J58"/>
      <c r="K58" s="266">
        <v>1989</v>
      </c>
      <c r="L58" s="111" t="s">
        <v>351</v>
      </c>
      <c r="N58" s="25">
        <v>2011</v>
      </c>
      <c r="O58" s="111" t="s">
        <v>432</v>
      </c>
      <c r="P58"/>
      <c r="Q58" s="25">
        <v>2022</v>
      </c>
      <c r="R58" s="171" t="s">
        <v>122</v>
      </c>
      <c r="S58"/>
      <c r="T58" s="98">
        <v>2013</v>
      </c>
      <c r="U58" s="171" t="s">
        <v>196</v>
      </c>
      <c r="AC58" s="1"/>
    </row>
    <row r="59" spans="5:29" x14ac:dyDescent="0.25">
      <c r="E59"/>
      <c r="F59"/>
      <c r="G59"/>
      <c r="H59" s="99"/>
      <c r="I59" s="75">
        <v>38</v>
      </c>
      <c r="J59"/>
      <c r="K59" s="266">
        <v>1995</v>
      </c>
      <c r="L59" s="111" t="s">
        <v>351</v>
      </c>
      <c r="N59" s="25">
        <v>2010</v>
      </c>
      <c r="O59" s="111" t="s">
        <v>432</v>
      </c>
      <c r="P59"/>
      <c r="Q59" s="25">
        <v>2019</v>
      </c>
      <c r="R59" s="171" t="s">
        <v>43</v>
      </c>
      <c r="S59"/>
      <c r="T59" s="98">
        <v>2012</v>
      </c>
      <c r="U59" s="171" t="s">
        <v>196</v>
      </c>
      <c r="AC59" s="1"/>
    </row>
    <row r="60" spans="5:29" x14ac:dyDescent="0.25">
      <c r="E60"/>
      <c r="F60"/>
      <c r="G60"/>
      <c r="H60"/>
      <c r="I60"/>
      <c r="J60"/>
      <c r="K60" s="266">
        <v>2009</v>
      </c>
      <c r="L60" s="111" t="s">
        <v>160</v>
      </c>
      <c r="N60" s="25">
        <v>1982</v>
      </c>
      <c r="O60" s="111" t="s">
        <v>432</v>
      </c>
      <c r="P60"/>
      <c r="Q60" s="25">
        <v>2014</v>
      </c>
      <c r="R60" s="171" t="s">
        <v>43</v>
      </c>
      <c r="S60"/>
      <c r="T60" s="98">
        <v>2023</v>
      </c>
      <c r="U60" s="171" t="s">
        <v>43</v>
      </c>
      <c r="AC60" s="1"/>
    </row>
    <row r="61" spans="5:29" x14ac:dyDescent="0.25">
      <c r="E61"/>
      <c r="F61"/>
      <c r="G61"/>
      <c r="H61"/>
      <c r="I61"/>
      <c r="J61"/>
      <c r="K61" s="266">
        <v>2012</v>
      </c>
      <c r="L61" s="111" t="s">
        <v>185</v>
      </c>
      <c r="N61" s="25">
        <v>2005</v>
      </c>
      <c r="O61" s="111" t="s">
        <v>162</v>
      </c>
      <c r="P61"/>
      <c r="Q61" s="25">
        <v>2013</v>
      </c>
      <c r="R61" s="171" t="s">
        <v>43</v>
      </c>
      <c r="S61"/>
      <c r="T61" s="98">
        <v>2015</v>
      </c>
      <c r="U61" s="171" t="s">
        <v>43</v>
      </c>
      <c r="AC61" s="1"/>
    </row>
    <row r="62" spans="5:29" x14ac:dyDescent="0.25">
      <c r="E62"/>
      <c r="F62"/>
      <c r="G62"/>
      <c r="H62"/>
      <c r="I62"/>
      <c r="J62"/>
      <c r="K62" s="266">
        <v>2011</v>
      </c>
      <c r="L62" s="111" t="s">
        <v>185</v>
      </c>
      <c r="N62" s="25">
        <v>2010</v>
      </c>
      <c r="O62" s="111" t="s">
        <v>208</v>
      </c>
      <c r="P62"/>
      <c r="Q62" s="25">
        <v>2011</v>
      </c>
      <c r="R62" s="171" t="s">
        <v>43</v>
      </c>
      <c r="S62"/>
      <c r="T62" s="98">
        <v>2012</v>
      </c>
      <c r="U62" s="171" t="s">
        <v>43</v>
      </c>
      <c r="AC62" s="1"/>
    </row>
    <row r="63" spans="5:29" x14ac:dyDescent="0.25">
      <c r="E63"/>
      <c r="F63"/>
      <c r="G63"/>
      <c r="H63"/>
      <c r="I63"/>
      <c r="J63"/>
      <c r="K63" s="266">
        <v>2005</v>
      </c>
      <c r="L63" s="111" t="s">
        <v>185</v>
      </c>
      <c r="N63" s="25">
        <v>2010</v>
      </c>
      <c r="O63" s="111" t="s">
        <v>179</v>
      </c>
      <c r="P63"/>
      <c r="Q63" s="25">
        <v>2016</v>
      </c>
      <c r="R63" s="171" t="s">
        <v>216</v>
      </c>
      <c r="S63"/>
      <c r="T63" s="98">
        <v>1996</v>
      </c>
      <c r="U63" s="171" t="s">
        <v>365</v>
      </c>
      <c r="AC63" s="1"/>
    </row>
    <row r="64" spans="5:29" x14ac:dyDescent="0.25">
      <c r="E64"/>
      <c r="F64"/>
      <c r="G64"/>
      <c r="H64"/>
      <c r="I64"/>
      <c r="J64"/>
      <c r="K64" s="266">
        <v>1996</v>
      </c>
      <c r="L64" s="111" t="s">
        <v>185</v>
      </c>
      <c r="N64" s="25">
        <v>2018</v>
      </c>
      <c r="O64" s="111" t="s">
        <v>104</v>
      </c>
      <c r="P64"/>
      <c r="Q64" s="25">
        <v>2024</v>
      </c>
      <c r="R64" s="171" t="s">
        <v>85</v>
      </c>
      <c r="S64"/>
      <c r="T64" s="98">
        <v>2019</v>
      </c>
      <c r="U64" s="171" t="s">
        <v>119</v>
      </c>
      <c r="AC64" s="1"/>
    </row>
    <row r="65" spans="5:29" x14ac:dyDescent="0.25">
      <c r="E65"/>
      <c r="F65"/>
      <c r="G65"/>
      <c r="H65"/>
      <c r="I65"/>
      <c r="J65"/>
      <c r="K65" s="266">
        <v>2022</v>
      </c>
      <c r="L65" s="111" t="s">
        <v>328</v>
      </c>
      <c r="N65" s="25">
        <v>2019</v>
      </c>
      <c r="O65" s="111" t="s">
        <v>101</v>
      </c>
      <c r="P65"/>
      <c r="Q65" s="25">
        <v>2023</v>
      </c>
      <c r="R65" s="171" t="s">
        <v>85</v>
      </c>
      <c r="S65"/>
      <c r="T65" s="98">
        <v>2026</v>
      </c>
      <c r="U65" s="111" t="s">
        <v>85</v>
      </c>
      <c r="AC65" s="1"/>
    </row>
    <row r="66" spans="5:29" x14ac:dyDescent="0.25">
      <c r="E66"/>
      <c r="F66"/>
      <c r="G66"/>
      <c r="H66"/>
      <c r="I66"/>
      <c r="J66"/>
      <c r="K66" s="266">
        <v>2005</v>
      </c>
      <c r="L66" s="111" t="s">
        <v>328</v>
      </c>
      <c r="N66" s="25">
        <v>2015</v>
      </c>
      <c r="O66" s="111" t="s">
        <v>187</v>
      </c>
      <c r="P66"/>
      <c r="Q66" s="25">
        <v>2025</v>
      </c>
      <c r="R66" s="171" t="s">
        <v>85</v>
      </c>
      <c r="S66"/>
      <c r="T66" s="98">
        <v>2004</v>
      </c>
      <c r="U66" s="171" t="s">
        <v>74</v>
      </c>
      <c r="AC66" s="1"/>
    </row>
    <row r="67" spans="5:29" x14ac:dyDescent="0.25">
      <c r="E67"/>
      <c r="F67"/>
      <c r="G67"/>
      <c r="H67"/>
      <c r="I67"/>
      <c r="J67"/>
      <c r="K67" s="266">
        <v>2018</v>
      </c>
      <c r="L67" s="111" t="s">
        <v>61</v>
      </c>
      <c r="N67" s="25">
        <v>2025</v>
      </c>
      <c r="O67" s="111" t="s">
        <v>24</v>
      </c>
      <c r="P67"/>
      <c r="Q67" s="25">
        <v>2018</v>
      </c>
      <c r="R67" s="171" t="s">
        <v>74</v>
      </c>
      <c r="S67"/>
      <c r="T67" s="98">
        <v>2015</v>
      </c>
      <c r="U67" s="171" t="s">
        <v>74</v>
      </c>
      <c r="AC67" s="1"/>
    </row>
    <row r="68" spans="5:29" x14ac:dyDescent="0.25">
      <c r="E68"/>
      <c r="F68"/>
      <c r="G68"/>
      <c r="H68"/>
      <c r="I68"/>
      <c r="J68"/>
      <c r="K68" s="266">
        <v>2013</v>
      </c>
      <c r="L68" s="111" t="s">
        <v>61</v>
      </c>
      <c r="N68" s="25">
        <v>2019</v>
      </c>
      <c r="O68" s="111" t="s">
        <v>544</v>
      </c>
      <c r="P68"/>
      <c r="Q68" s="25">
        <v>2017</v>
      </c>
      <c r="R68" s="171" t="s">
        <v>223</v>
      </c>
      <c r="S68"/>
      <c r="T68" s="98">
        <v>2010</v>
      </c>
      <c r="U68" s="171" t="s">
        <v>74</v>
      </c>
      <c r="AC68" s="1"/>
    </row>
    <row r="69" spans="5:29" x14ac:dyDescent="0.25">
      <c r="E69"/>
      <c r="F69"/>
      <c r="G69"/>
      <c r="H69"/>
      <c r="I69"/>
      <c r="J69"/>
      <c r="K69" s="266">
        <v>2017</v>
      </c>
      <c r="L69" s="111" t="s">
        <v>61</v>
      </c>
      <c r="N69" s="25">
        <v>2011</v>
      </c>
      <c r="O69" s="111" t="s">
        <v>111</v>
      </c>
      <c r="P69"/>
      <c r="Q69" s="25">
        <v>2010</v>
      </c>
      <c r="R69" s="171" t="s">
        <v>177</v>
      </c>
      <c r="S69"/>
      <c r="T69" s="98">
        <v>2005</v>
      </c>
      <c r="U69" s="171" t="s">
        <v>74</v>
      </c>
      <c r="AC69" s="1"/>
    </row>
    <row r="70" spans="5:29" x14ac:dyDescent="0.25">
      <c r="E70"/>
      <c r="F70"/>
      <c r="G70"/>
      <c r="H70"/>
      <c r="I70"/>
      <c r="J70"/>
      <c r="K70" s="266">
        <v>2025</v>
      </c>
      <c r="L70" s="111" t="s">
        <v>61</v>
      </c>
      <c r="N70" s="25">
        <v>2017</v>
      </c>
      <c r="O70" s="111" t="s">
        <v>221</v>
      </c>
      <c r="P70"/>
      <c r="Q70" s="25">
        <v>2022</v>
      </c>
      <c r="R70" s="171" t="s">
        <v>432</v>
      </c>
      <c r="S70"/>
      <c r="T70" s="98">
        <v>2013</v>
      </c>
      <c r="U70" s="171" t="s">
        <v>177</v>
      </c>
      <c r="AC70" s="1"/>
    </row>
    <row r="71" spans="5:29" x14ac:dyDescent="0.25">
      <c r="E71"/>
      <c r="F71"/>
      <c r="G71"/>
      <c r="H71"/>
      <c r="I71"/>
      <c r="J71"/>
      <c r="K71" s="266">
        <v>2014</v>
      </c>
      <c r="L71" s="111" t="s">
        <v>545</v>
      </c>
      <c r="N71" s="25">
        <v>1992</v>
      </c>
      <c r="O71" s="111" t="s">
        <v>351</v>
      </c>
      <c r="P71"/>
      <c r="Q71" s="25">
        <v>2019</v>
      </c>
      <c r="R71" s="171" t="s">
        <v>432</v>
      </c>
      <c r="S71"/>
      <c r="T71" s="98">
        <v>2014</v>
      </c>
      <c r="U71" s="171" t="s">
        <v>287</v>
      </c>
      <c r="AC71" s="1"/>
    </row>
    <row r="72" spans="5:29" x14ac:dyDescent="0.25">
      <c r="E72"/>
      <c r="F72"/>
      <c r="G72"/>
      <c r="H72"/>
      <c r="I72"/>
      <c r="J72"/>
      <c r="K72" s="266">
        <v>2010</v>
      </c>
      <c r="L72" s="111" t="s">
        <v>182</v>
      </c>
      <c r="N72" s="25">
        <v>2004</v>
      </c>
      <c r="O72" s="111" t="s">
        <v>543</v>
      </c>
      <c r="P72"/>
      <c r="Q72" s="25">
        <v>1994</v>
      </c>
      <c r="R72" s="171" t="s">
        <v>432</v>
      </c>
      <c r="S72"/>
      <c r="T72" s="98">
        <v>2004</v>
      </c>
      <c r="U72" s="111" t="s">
        <v>432</v>
      </c>
      <c r="AC72" s="1"/>
    </row>
    <row r="73" spans="5:29" x14ac:dyDescent="0.25">
      <c r="E73"/>
      <c r="F73"/>
      <c r="G73"/>
      <c r="H73"/>
      <c r="I73"/>
      <c r="J73"/>
      <c r="K73" s="266">
        <v>2015</v>
      </c>
      <c r="L73" s="111" t="s">
        <v>285</v>
      </c>
      <c r="N73" s="25">
        <v>2015</v>
      </c>
      <c r="O73" s="111" t="s">
        <v>290</v>
      </c>
      <c r="P73"/>
      <c r="Q73" s="25">
        <v>1996</v>
      </c>
      <c r="R73" s="171" t="s">
        <v>432</v>
      </c>
      <c r="S73"/>
      <c r="T73" s="98">
        <v>2018</v>
      </c>
      <c r="U73" s="111" t="s">
        <v>432</v>
      </c>
      <c r="AC73" s="1"/>
    </row>
    <row r="74" spans="5:29" x14ac:dyDescent="0.25">
      <c r="E74"/>
      <c r="F74"/>
      <c r="G74"/>
      <c r="H74"/>
      <c r="I74"/>
      <c r="J74"/>
      <c r="K74" s="266">
        <v>2014</v>
      </c>
      <c r="L74" s="111" t="s">
        <v>285</v>
      </c>
      <c r="N74" s="25">
        <v>2013</v>
      </c>
      <c r="O74" s="111" t="s">
        <v>290</v>
      </c>
      <c r="P74"/>
      <c r="Q74" s="25">
        <v>2013</v>
      </c>
      <c r="R74" s="171" t="s">
        <v>432</v>
      </c>
      <c r="S74"/>
      <c r="T74" s="98">
        <v>2005</v>
      </c>
      <c r="U74" s="111" t="s">
        <v>432</v>
      </c>
      <c r="AC74" s="1"/>
    </row>
    <row r="75" spans="5:29" x14ac:dyDescent="0.25">
      <c r="E75"/>
      <c r="F75"/>
      <c r="G75"/>
      <c r="H75"/>
      <c r="I75"/>
      <c r="J75"/>
      <c r="K75" s="266">
        <v>2019</v>
      </c>
      <c r="L75" s="111" t="s">
        <v>76</v>
      </c>
      <c r="N75" s="25">
        <v>2010</v>
      </c>
      <c r="O75" s="111" t="s">
        <v>290</v>
      </c>
      <c r="P75"/>
      <c r="Q75" s="25">
        <v>2009</v>
      </c>
      <c r="R75" s="171" t="s">
        <v>162</v>
      </c>
      <c r="S75"/>
      <c r="T75" s="98">
        <v>2015</v>
      </c>
      <c r="U75" s="111" t="s">
        <v>432</v>
      </c>
      <c r="AC75" s="1"/>
    </row>
    <row r="76" spans="5:29" x14ac:dyDescent="0.25">
      <c r="E76"/>
      <c r="F76"/>
      <c r="G76"/>
      <c r="H76"/>
      <c r="I76"/>
      <c r="J76"/>
      <c r="K76" s="266">
        <v>1994</v>
      </c>
      <c r="L76" s="111" t="s">
        <v>76</v>
      </c>
      <c r="N76" s="25">
        <v>2019</v>
      </c>
      <c r="O76" s="111" t="s">
        <v>328</v>
      </c>
      <c r="P76"/>
      <c r="Q76" s="25">
        <v>2018</v>
      </c>
      <c r="R76" s="171" t="s">
        <v>107</v>
      </c>
      <c r="S76"/>
      <c r="T76" s="25">
        <v>2026</v>
      </c>
      <c r="U76" s="111" t="s">
        <v>432</v>
      </c>
      <c r="AC76" s="1"/>
    </row>
    <row r="77" spans="5:29" x14ac:dyDescent="0.25">
      <c r="E77"/>
      <c r="F77"/>
      <c r="G77"/>
      <c r="H77"/>
      <c r="I77"/>
      <c r="J77"/>
      <c r="K77" s="266">
        <v>1983</v>
      </c>
      <c r="L77" s="111" t="s">
        <v>76</v>
      </c>
      <c r="N77" s="25">
        <v>2017</v>
      </c>
      <c r="O77" s="111" t="s">
        <v>328</v>
      </c>
      <c r="P77"/>
      <c r="Q77" s="25">
        <v>2010</v>
      </c>
      <c r="R77" s="171" t="s">
        <v>180</v>
      </c>
      <c r="S77"/>
      <c r="T77" s="98">
        <v>1982</v>
      </c>
      <c r="U77" s="171" t="s">
        <v>417</v>
      </c>
      <c r="AC77" s="1"/>
    </row>
    <row r="78" spans="5:29" x14ac:dyDescent="0.25">
      <c r="E78"/>
      <c r="F78"/>
      <c r="G78"/>
      <c r="H78"/>
      <c r="I78"/>
      <c r="J78"/>
      <c r="K78" s="266">
        <v>2012</v>
      </c>
      <c r="L78" s="111" t="s">
        <v>181</v>
      </c>
      <c r="N78" s="25">
        <v>2016</v>
      </c>
      <c r="O78" s="111" t="s">
        <v>328</v>
      </c>
      <c r="P78"/>
      <c r="Q78" s="25">
        <v>2009</v>
      </c>
      <c r="R78" s="171" t="s">
        <v>180</v>
      </c>
      <c r="S78"/>
      <c r="T78" s="98">
        <v>2013</v>
      </c>
      <c r="U78" s="171" t="s">
        <v>162</v>
      </c>
      <c r="AC78" s="1"/>
    </row>
    <row r="79" spans="5:29" x14ac:dyDescent="0.25">
      <c r="E79"/>
      <c r="F79"/>
      <c r="G79"/>
      <c r="H79"/>
      <c r="I79"/>
      <c r="J79"/>
      <c r="K79" s="266">
        <v>2023</v>
      </c>
      <c r="L79" s="111" t="s">
        <v>42</v>
      </c>
      <c r="N79" s="25">
        <v>2015</v>
      </c>
      <c r="O79" s="111" t="s">
        <v>328</v>
      </c>
      <c r="P79"/>
      <c r="Q79" s="25">
        <v>2019</v>
      </c>
      <c r="R79" s="171" t="s">
        <v>71</v>
      </c>
      <c r="S79"/>
      <c r="T79" s="98">
        <v>2012</v>
      </c>
      <c r="U79" s="171" t="s">
        <v>162</v>
      </c>
      <c r="AC79" s="1"/>
    </row>
    <row r="80" spans="5:29" x14ac:dyDescent="0.25">
      <c r="E80"/>
      <c r="F80"/>
      <c r="G80"/>
      <c r="H80"/>
      <c r="I80"/>
      <c r="J80"/>
      <c r="K80" s="266">
        <v>2017</v>
      </c>
      <c r="L80" s="111" t="s">
        <v>42</v>
      </c>
      <c r="N80" s="25">
        <v>2025</v>
      </c>
      <c r="O80" s="111" t="s">
        <v>328</v>
      </c>
      <c r="P80"/>
      <c r="Q80" s="25">
        <v>2016</v>
      </c>
      <c r="R80" s="171" t="s">
        <v>179</v>
      </c>
      <c r="S80"/>
      <c r="T80" s="98">
        <v>2019</v>
      </c>
      <c r="U80" s="171" t="s">
        <v>107</v>
      </c>
      <c r="AC80" s="1"/>
    </row>
    <row r="81" spans="5:29" x14ac:dyDescent="0.25">
      <c r="E81"/>
      <c r="F81"/>
      <c r="G81"/>
      <c r="H81"/>
      <c r="I81"/>
      <c r="J81"/>
      <c r="K81" s="266">
        <v>2013</v>
      </c>
      <c r="L81" s="111" t="s">
        <v>42</v>
      </c>
      <c r="N81" s="25">
        <v>1982</v>
      </c>
      <c r="O81" s="111" t="s">
        <v>423</v>
      </c>
      <c r="P81"/>
      <c r="Q81" s="25">
        <v>2013</v>
      </c>
      <c r="R81" s="171" t="s">
        <v>179</v>
      </c>
      <c r="S81"/>
      <c r="T81" s="98">
        <v>2017</v>
      </c>
      <c r="U81" s="171" t="s">
        <v>180</v>
      </c>
      <c r="AC81" s="1"/>
    </row>
    <row r="82" spans="5:29" x14ac:dyDescent="0.25">
      <c r="E82"/>
      <c r="F82"/>
      <c r="G82"/>
      <c r="H82"/>
      <c r="I82"/>
      <c r="J82"/>
      <c r="K82" s="266">
        <v>2025</v>
      </c>
      <c r="L82" s="171" t="s">
        <v>336</v>
      </c>
      <c r="N82" s="25">
        <v>2023</v>
      </c>
      <c r="O82" s="111" t="s">
        <v>40</v>
      </c>
      <c r="P82"/>
      <c r="Q82" s="25">
        <v>2012</v>
      </c>
      <c r="R82" s="171" t="s">
        <v>179</v>
      </c>
      <c r="S82"/>
      <c r="T82" s="98">
        <v>2015</v>
      </c>
      <c r="U82" s="171" t="s">
        <v>180</v>
      </c>
      <c r="AC82" s="1"/>
    </row>
    <row r="83" spans="5:29" x14ac:dyDescent="0.25">
      <c r="E83"/>
      <c r="F83"/>
      <c r="G83"/>
      <c r="H83"/>
      <c r="K83" s="266">
        <v>2024</v>
      </c>
      <c r="L83" s="111" t="s">
        <v>18</v>
      </c>
      <c r="N83" s="25">
        <v>2017</v>
      </c>
      <c r="O83" s="111" t="s">
        <v>40</v>
      </c>
      <c r="P83"/>
      <c r="Q83" s="25">
        <v>2011</v>
      </c>
      <c r="R83" s="171" t="s">
        <v>179</v>
      </c>
      <c r="S83"/>
      <c r="T83" s="98">
        <v>2014</v>
      </c>
      <c r="U83" s="171" t="s">
        <v>180</v>
      </c>
      <c r="AC83" s="1"/>
    </row>
    <row r="84" spans="5:29" x14ac:dyDescent="0.25">
      <c r="E84"/>
      <c r="F84"/>
      <c r="G84"/>
      <c r="H84"/>
      <c r="I84"/>
      <c r="J84"/>
      <c r="K84" s="266">
        <v>2004</v>
      </c>
      <c r="L84" s="111" t="s">
        <v>18</v>
      </c>
      <c r="N84" s="25">
        <v>2013</v>
      </c>
      <c r="O84" s="111" t="s">
        <v>182</v>
      </c>
      <c r="P84"/>
      <c r="Q84" s="25">
        <v>2025</v>
      </c>
      <c r="R84" s="171" t="s">
        <v>15</v>
      </c>
      <c r="S84"/>
      <c r="T84" s="98">
        <v>2013</v>
      </c>
      <c r="U84" s="171" t="s">
        <v>180</v>
      </c>
      <c r="AC84" s="1"/>
    </row>
    <row r="85" spans="5:29" x14ac:dyDescent="0.25">
      <c r="E85"/>
      <c r="F85"/>
      <c r="G85"/>
      <c r="H85"/>
      <c r="I85"/>
      <c r="J85"/>
      <c r="K85" s="266">
        <v>1993</v>
      </c>
      <c r="L85" s="111" t="s">
        <v>18</v>
      </c>
      <c r="N85" s="25">
        <v>1980</v>
      </c>
      <c r="O85" s="111" t="s">
        <v>19</v>
      </c>
      <c r="P85"/>
      <c r="Q85" s="25">
        <v>2017</v>
      </c>
      <c r="R85" s="171" t="s">
        <v>217</v>
      </c>
      <c r="S85"/>
      <c r="T85" s="98">
        <v>2012</v>
      </c>
      <c r="U85" s="171" t="s">
        <v>180</v>
      </c>
      <c r="AC85" s="1"/>
    </row>
    <row r="86" spans="5:29" x14ac:dyDescent="0.25">
      <c r="E86"/>
      <c r="F86"/>
      <c r="G86"/>
      <c r="H86"/>
      <c r="I86"/>
      <c r="J86"/>
      <c r="K86" s="266">
        <v>1983</v>
      </c>
      <c r="L86" s="111" t="s">
        <v>429</v>
      </c>
      <c r="N86" s="25">
        <v>2025</v>
      </c>
      <c r="O86" s="111" t="s">
        <v>19</v>
      </c>
      <c r="P86"/>
      <c r="Q86" s="25">
        <v>2009</v>
      </c>
      <c r="R86" s="171" t="s">
        <v>187</v>
      </c>
      <c r="S86"/>
      <c r="T86" s="98">
        <v>2011</v>
      </c>
      <c r="U86" s="171" t="s">
        <v>180</v>
      </c>
      <c r="AC86" s="1"/>
    </row>
    <row r="87" spans="5:29" x14ac:dyDescent="0.25">
      <c r="E87"/>
      <c r="F87"/>
      <c r="G87"/>
      <c r="H87"/>
      <c r="I87"/>
      <c r="J87"/>
      <c r="K87" s="98"/>
      <c r="L87" s="171"/>
      <c r="N87" s="25">
        <v>2010</v>
      </c>
      <c r="O87" s="111" t="s">
        <v>229</v>
      </c>
      <c r="P87"/>
      <c r="Q87" s="25">
        <v>2026</v>
      </c>
      <c r="R87" s="171" t="s">
        <v>24</v>
      </c>
      <c r="S87"/>
      <c r="T87" s="98">
        <v>2016</v>
      </c>
      <c r="U87" s="171" t="s">
        <v>220</v>
      </c>
      <c r="AC87" s="1"/>
    </row>
    <row r="88" spans="5:29" x14ac:dyDescent="0.25">
      <c r="E88"/>
      <c r="F88"/>
      <c r="G88"/>
      <c r="H88"/>
      <c r="I88"/>
      <c r="J88"/>
      <c r="K88" s="99"/>
      <c r="L88" s="75">
        <v>64</v>
      </c>
      <c r="N88" s="25">
        <v>2026</v>
      </c>
      <c r="O88" s="111" t="s">
        <v>42</v>
      </c>
      <c r="P88"/>
      <c r="Q88" s="25">
        <v>2023</v>
      </c>
      <c r="R88" s="171" t="s">
        <v>109</v>
      </c>
      <c r="S88"/>
      <c r="T88" s="98">
        <v>2024</v>
      </c>
      <c r="U88" s="171" t="s">
        <v>71</v>
      </c>
      <c r="AC88" s="1"/>
    </row>
    <row r="89" spans="5:29" x14ac:dyDescent="0.25">
      <c r="E89"/>
      <c r="F89"/>
      <c r="G89"/>
      <c r="H89"/>
      <c r="I89"/>
      <c r="J89"/>
      <c r="K89"/>
      <c r="N89" s="25">
        <v>2024</v>
      </c>
      <c r="O89" s="111" t="s">
        <v>42</v>
      </c>
      <c r="P89"/>
      <c r="Q89" s="25">
        <v>2016</v>
      </c>
      <c r="R89" s="171" t="s">
        <v>290</v>
      </c>
      <c r="S89"/>
      <c r="T89" s="98">
        <v>2023</v>
      </c>
      <c r="U89" s="171" t="s">
        <v>71</v>
      </c>
      <c r="AC89" s="1"/>
    </row>
    <row r="90" spans="5:29" x14ac:dyDescent="0.25">
      <c r="E90"/>
      <c r="F90"/>
      <c r="G90"/>
      <c r="H90"/>
      <c r="I90"/>
      <c r="J90"/>
      <c r="K90"/>
      <c r="N90" s="25">
        <v>2022</v>
      </c>
      <c r="O90" s="111" t="s">
        <v>42</v>
      </c>
      <c r="P90"/>
      <c r="Q90" s="25">
        <v>2012</v>
      </c>
      <c r="R90" s="171" t="s">
        <v>290</v>
      </c>
      <c r="S90"/>
      <c r="T90" s="98">
        <v>2022</v>
      </c>
      <c r="U90" s="171" t="s">
        <v>71</v>
      </c>
      <c r="AC90" s="1"/>
    </row>
    <row r="91" spans="5:29" x14ac:dyDescent="0.25">
      <c r="E91"/>
      <c r="F91"/>
      <c r="G91"/>
      <c r="H91"/>
      <c r="I91"/>
      <c r="J91"/>
      <c r="K91"/>
      <c r="N91" s="25">
        <v>2018</v>
      </c>
      <c r="O91" s="111" t="s">
        <v>42</v>
      </c>
      <c r="P91"/>
      <c r="Q91" s="25">
        <v>2011</v>
      </c>
      <c r="R91" s="171" t="s">
        <v>290</v>
      </c>
      <c r="S91"/>
      <c r="T91" s="98">
        <v>2017</v>
      </c>
      <c r="U91" s="171" t="s">
        <v>224</v>
      </c>
      <c r="AC91" s="1"/>
    </row>
    <row r="92" spans="5:29" x14ac:dyDescent="0.25">
      <c r="E92"/>
      <c r="F92"/>
      <c r="G92"/>
      <c r="H92"/>
      <c r="I92"/>
      <c r="J92"/>
      <c r="K92"/>
      <c r="N92" s="25">
        <v>2009</v>
      </c>
      <c r="O92" s="111" t="s">
        <v>42</v>
      </c>
      <c r="P92"/>
      <c r="Q92" s="25">
        <v>2009</v>
      </c>
      <c r="R92" s="171" t="s">
        <v>290</v>
      </c>
      <c r="S92"/>
      <c r="T92" s="98">
        <v>2014</v>
      </c>
      <c r="U92" s="171" t="s">
        <v>179</v>
      </c>
      <c r="AC92" s="1"/>
    </row>
    <row r="93" spans="5:29" x14ac:dyDescent="0.25">
      <c r="E93"/>
      <c r="F93"/>
      <c r="G93"/>
      <c r="H93"/>
      <c r="I93"/>
      <c r="J93"/>
      <c r="K93"/>
      <c r="N93" s="25">
        <v>1995</v>
      </c>
      <c r="O93" s="111" t="s">
        <v>42</v>
      </c>
      <c r="P93"/>
      <c r="Q93" s="25">
        <v>2026</v>
      </c>
      <c r="R93" s="171" t="s">
        <v>10</v>
      </c>
      <c r="S93"/>
      <c r="T93" s="98">
        <v>2004</v>
      </c>
      <c r="U93" s="171" t="s">
        <v>101</v>
      </c>
      <c r="AC93" s="1"/>
    </row>
    <row r="94" spans="5:29" x14ac:dyDescent="0.25">
      <c r="E94"/>
      <c r="F94"/>
      <c r="G94"/>
      <c r="H94"/>
      <c r="I94"/>
      <c r="J94"/>
      <c r="K94"/>
      <c r="N94" s="25">
        <v>1989</v>
      </c>
      <c r="O94" s="111" t="s">
        <v>42</v>
      </c>
      <c r="P94"/>
      <c r="Q94" s="25">
        <v>1993</v>
      </c>
      <c r="R94" s="171" t="s">
        <v>349</v>
      </c>
      <c r="S94"/>
      <c r="T94" s="98">
        <v>2016</v>
      </c>
      <c r="U94" s="171" t="s">
        <v>217</v>
      </c>
      <c r="AC94" s="1"/>
    </row>
    <row r="95" spans="5:29" x14ac:dyDescent="0.25">
      <c r="E95"/>
      <c r="F95"/>
      <c r="G95"/>
      <c r="H95"/>
      <c r="I95"/>
      <c r="J95"/>
      <c r="K95"/>
      <c r="N95" s="98">
        <v>2025</v>
      </c>
      <c r="O95" s="111" t="s">
        <v>42</v>
      </c>
      <c r="P95"/>
      <c r="Q95" s="25">
        <v>1980</v>
      </c>
      <c r="R95" s="171" t="s">
        <v>349</v>
      </c>
      <c r="S95"/>
      <c r="T95" s="98">
        <v>2012</v>
      </c>
      <c r="U95" s="171" t="s">
        <v>187</v>
      </c>
      <c r="AC95" s="1"/>
    </row>
    <row r="96" spans="5:29" x14ac:dyDescent="0.25">
      <c r="E96"/>
      <c r="F96"/>
      <c r="G96"/>
      <c r="H96"/>
      <c r="I96"/>
      <c r="J96"/>
      <c r="K96"/>
      <c r="N96" s="25">
        <v>2012</v>
      </c>
      <c r="O96" s="111" t="s">
        <v>230</v>
      </c>
      <c r="P96"/>
      <c r="Q96" s="25">
        <v>2013</v>
      </c>
      <c r="R96" s="171" t="s">
        <v>185</v>
      </c>
      <c r="S96"/>
      <c r="T96" s="98">
        <v>2018</v>
      </c>
      <c r="U96" s="171" t="s">
        <v>111</v>
      </c>
      <c r="AC96" s="1"/>
    </row>
    <row r="97" spans="5:29" x14ac:dyDescent="0.25">
      <c r="E97"/>
      <c r="F97"/>
      <c r="G97"/>
      <c r="H97"/>
      <c r="I97"/>
      <c r="J97"/>
      <c r="K97"/>
      <c r="N97" s="25">
        <v>2014</v>
      </c>
      <c r="O97" s="111" t="s">
        <v>125</v>
      </c>
      <c r="P97"/>
      <c r="Q97" s="25">
        <v>2010</v>
      </c>
      <c r="R97" s="171" t="s">
        <v>185</v>
      </c>
      <c r="S97"/>
      <c r="T97" s="98">
        <v>2010</v>
      </c>
      <c r="U97" s="171" t="s">
        <v>111</v>
      </c>
      <c r="AC97" s="1"/>
    </row>
    <row r="98" spans="5:29" x14ac:dyDescent="0.25">
      <c r="E98"/>
      <c r="F98"/>
      <c r="G98"/>
      <c r="H98"/>
      <c r="I98"/>
      <c r="J98"/>
      <c r="K98"/>
      <c r="N98" s="25">
        <v>1982</v>
      </c>
      <c r="O98" s="111" t="s">
        <v>421</v>
      </c>
      <c r="P98"/>
      <c r="Q98" s="25">
        <v>2004</v>
      </c>
      <c r="R98" s="171" t="s">
        <v>328</v>
      </c>
      <c r="S98"/>
      <c r="T98" s="98">
        <v>1993</v>
      </c>
      <c r="U98" s="171" t="s">
        <v>351</v>
      </c>
      <c r="AC98" s="1"/>
    </row>
    <row r="99" spans="5:29" x14ac:dyDescent="0.25">
      <c r="E99"/>
      <c r="F99"/>
      <c r="G99"/>
      <c r="H99"/>
      <c r="I99"/>
      <c r="J99"/>
      <c r="K99"/>
      <c r="N99" s="25">
        <v>2026</v>
      </c>
      <c r="O99" s="111" t="s">
        <v>535</v>
      </c>
      <c r="P99"/>
      <c r="Q99" s="25">
        <v>2023</v>
      </c>
      <c r="R99" s="171" t="s">
        <v>328</v>
      </c>
      <c r="S99"/>
      <c r="T99" s="98">
        <v>1994</v>
      </c>
      <c r="U99" s="171" t="s">
        <v>351</v>
      </c>
      <c r="AC99" s="1"/>
    </row>
    <row r="100" spans="5:29" x14ac:dyDescent="0.25">
      <c r="E100"/>
      <c r="F100"/>
      <c r="G100"/>
      <c r="H100"/>
      <c r="I100"/>
      <c r="J100"/>
      <c r="K100"/>
      <c r="N100" s="25">
        <v>1982</v>
      </c>
      <c r="O100" s="111" t="s">
        <v>434</v>
      </c>
      <c r="P100"/>
      <c r="Q100" s="25">
        <v>2024</v>
      </c>
      <c r="R100" s="171" t="s">
        <v>328</v>
      </c>
      <c r="S100"/>
      <c r="T100" s="98">
        <v>2024</v>
      </c>
      <c r="U100" s="171" t="s">
        <v>109</v>
      </c>
      <c r="AC100" s="1"/>
    </row>
    <row r="101" spans="5:29" x14ac:dyDescent="0.25">
      <c r="E101"/>
      <c r="F101"/>
      <c r="G101"/>
      <c r="H101"/>
      <c r="I101"/>
      <c r="J101"/>
      <c r="K101"/>
      <c r="N101" s="25">
        <v>1983</v>
      </c>
      <c r="O101" s="111" t="s">
        <v>407</v>
      </c>
      <c r="P101"/>
      <c r="Q101" s="25">
        <v>2014</v>
      </c>
      <c r="R101" s="171" t="s">
        <v>61</v>
      </c>
      <c r="S101"/>
      <c r="T101" s="98">
        <v>2022</v>
      </c>
      <c r="U101" s="171" t="s">
        <v>109</v>
      </c>
      <c r="AC101" s="1"/>
    </row>
    <row r="102" spans="5:29" x14ac:dyDescent="0.25">
      <c r="E102"/>
      <c r="F102"/>
      <c r="G102"/>
      <c r="H102"/>
      <c r="I102"/>
      <c r="J102"/>
      <c r="K102"/>
      <c r="N102" s="25">
        <v>2023</v>
      </c>
      <c r="O102" s="111" t="s">
        <v>12</v>
      </c>
      <c r="P102"/>
      <c r="Q102" s="25">
        <v>2004</v>
      </c>
      <c r="R102" s="171" t="s">
        <v>544</v>
      </c>
      <c r="S102"/>
      <c r="T102" s="98">
        <v>2019</v>
      </c>
      <c r="U102" s="171" t="s">
        <v>109</v>
      </c>
      <c r="AC102" s="1"/>
    </row>
    <row r="103" spans="5:29" x14ac:dyDescent="0.25">
      <c r="E103"/>
      <c r="F103"/>
      <c r="G103"/>
      <c r="H103"/>
      <c r="I103"/>
      <c r="J103"/>
      <c r="K103"/>
      <c r="N103" s="25">
        <v>2005</v>
      </c>
      <c r="O103" s="111" t="s">
        <v>12</v>
      </c>
      <c r="P103"/>
      <c r="Q103" s="25">
        <v>2004</v>
      </c>
      <c r="R103" s="171" t="s">
        <v>234</v>
      </c>
      <c r="S103"/>
      <c r="T103" s="98">
        <v>2018</v>
      </c>
      <c r="U103" s="171" t="s">
        <v>109</v>
      </c>
      <c r="AC103" s="1"/>
    </row>
    <row r="104" spans="5:29" x14ac:dyDescent="0.25">
      <c r="E104"/>
      <c r="F104"/>
      <c r="G104"/>
      <c r="H104"/>
      <c r="I104"/>
      <c r="J104"/>
      <c r="K104"/>
      <c r="N104" s="25">
        <v>1983</v>
      </c>
      <c r="O104" s="111" t="s">
        <v>12</v>
      </c>
      <c r="P104"/>
      <c r="Q104" s="25">
        <v>2005</v>
      </c>
      <c r="R104" s="171" t="s">
        <v>234</v>
      </c>
      <c r="S104"/>
      <c r="T104" s="98">
        <v>2017</v>
      </c>
      <c r="U104" s="171" t="s">
        <v>109</v>
      </c>
      <c r="AC104" s="1"/>
    </row>
    <row r="105" spans="5:29" x14ac:dyDescent="0.25">
      <c r="E105"/>
      <c r="F105"/>
      <c r="G105"/>
      <c r="H105"/>
      <c r="I105"/>
      <c r="J105"/>
      <c r="K105"/>
      <c r="N105" s="25">
        <v>2013</v>
      </c>
      <c r="O105" s="111" t="s">
        <v>144</v>
      </c>
      <c r="P105"/>
      <c r="Q105" s="25">
        <v>1993</v>
      </c>
      <c r="R105" s="171" t="s">
        <v>378</v>
      </c>
      <c r="S105"/>
      <c r="T105" s="98">
        <v>2014</v>
      </c>
      <c r="U105" s="171" t="s">
        <v>290</v>
      </c>
      <c r="AC105" s="1"/>
    </row>
    <row r="106" spans="5:29" x14ac:dyDescent="0.25">
      <c r="E106"/>
      <c r="F106"/>
      <c r="G106"/>
      <c r="H106"/>
      <c r="I106"/>
      <c r="J106"/>
      <c r="K106"/>
      <c r="N106" s="25">
        <v>2011</v>
      </c>
      <c r="O106" s="111" t="s">
        <v>144</v>
      </c>
      <c r="P106"/>
      <c r="Q106" s="25">
        <v>2022</v>
      </c>
      <c r="R106" s="171" t="s">
        <v>40</v>
      </c>
      <c r="S106"/>
      <c r="T106" s="98">
        <v>2025</v>
      </c>
      <c r="U106" s="171" t="s">
        <v>10</v>
      </c>
      <c r="AC106" s="1"/>
    </row>
    <row r="107" spans="5:29" x14ac:dyDescent="0.25">
      <c r="E107"/>
      <c r="F107"/>
      <c r="G107"/>
      <c r="H107"/>
      <c r="I107"/>
      <c r="J107"/>
      <c r="K107"/>
      <c r="N107" s="25">
        <v>1992</v>
      </c>
      <c r="O107" s="111" t="s">
        <v>350</v>
      </c>
      <c r="P107"/>
      <c r="Q107" s="25">
        <v>2009</v>
      </c>
      <c r="R107" s="171" t="s">
        <v>285</v>
      </c>
      <c r="S107"/>
      <c r="T107" s="98">
        <v>1982</v>
      </c>
      <c r="U107" s="171" t="s">
        <v>416</v>
      </c>
      <c r="AC107" s="1"/>
    </row>
    <row r="108" spans="5:29" x14ac:dyDescent="0.25">
      <c r="E108"/>
      <c r="F108"/>
      <c r="G108"/>
      <c r="H108"/>
      <c r="I108"/>
      <c r="J108"/>
      <c r="K108"/>
      <c r="N108" s="25">
        <v>2017</v>
      </c>
      <c r="O108" s="111" t="s">
        <v>18</v>
      </c>
      <c r="P108"/>
      <c r="Q108" s="25">
        <v>1980</v>
      </c>
      <c r="R108" s="171" t="s">
        <v>405</v>
      </c>
      <c r="S108"/>
      <c r="T108" s="98">
        <v>1992</v>
      </c>
      <c r="U108" s="171" t="s">
        <v>349</v>
      </c>
      <c r="AC108" s="1"/>
    </row>
    <row r="109" spans="5:29" x14ac:dyDescent="0.25">
      <c r="E109"/>
      <c r="F109"/>
      <c r="G109"/>
      <c r="H109"/>
      <c r="I109"/>
      <c r="J109"/>
      <c r="K109"/>
      <c r="N109" s="25">
        <v>1996</v>
      </c>
      <c r="O109" s="111" t="s">
        <v>18</v>
      </c>
      <c r="P109"/>
      <c r="Q109" s="25">
        <v>2023</v>
      </c>
      <c r="R109" s="171" t="s">
        <v>76</v>
      </c>
      <c r="S109"/>
      <c r="T109" s="98">
        <v>1982</v>
      </c>
      <c r="U109" s="171" t="s">
        <v>433</v>
      </c>
      <c r="AC109" s="1"/>
    </row>
    <row r="110" spans="5:29" x14ac:dyDescent="0.25">
      <c r="E110"/>
      <c r="F110"/>
      <c r="G110"/>
      <c r="H110"/>
      <c r="I110"/>
      <c r="J110"/>
      <c r="K110"/>
      <c r="N110" s="25">
        <v>2016</v>
      </c>
      <c r="O110" s="111" t="s">
        <v>128</v>
      </c>
      <c r="P110"/>
      <c r="Q110" s="25">
        <v>2022</v>
      </c>
      <c r="R110" s="171" t="s">
        <v>76</v>
      </c>
      <c r="S110"/>
      <c r="T110" s="98">
        <v>2026</v>
      </c>
      <c r="U110" s="171" t="s">
        <v>328</v>
      </c>
      <c r="AC110" s="1"/>
    </row>
    <row r="111" spans="5:29" x14ac:dyDescent="0.25">
      <c r="E111"/>
      <c r="F111"/>
      <c r="G111"/>
      <c r="H111"/>
      <c r="I111"/>
      <c r="J111"/>
      <c r="K111"/>
      <c r="N111" s="25">
        <v>2005</v>
      </c>
      <c r="O111" s="111" t="s">
        <v>1</v>
      </c>
      <c r="P111"/>
      <c r="Q111" s="25">
        <v>1996</v>
      </c>
      <c r="R111" s="171" t="s">
        <v>76</v>
      </c>
      <c r="S111"/>
      <c r="T111" s="98">
        <v>2018</v>
      </c>
      <c r="U111" s="171" t="s">
        <v>328</v>
      </c>
      <c r="AC111" s="1"/>
    </row>
    <row r="112" spans="5:29" x14ac:dyDescent="0.25">
      <c r="E112"/>
      <c r="F112"/>
      <c r="G112"/>
      <c r="H112"/>
      <c r="I112"/>
      <c r="J112"/>
      <c r="K112"/>
      <c r="N112" s="25"/>
      <c r="O112" s="111"/>
      <c r="P112"/>
      <c r="Q112" s="25">
        <v>2011</v>
      </c>
      <c r="R112" s="171" t="s">
        <v>181</v>
      </c>
      <c r="S112"/>
      <c r="T112" s="98">
        <v>1993</v>
      </c>
      <c r="U112" s="171" t="s">
        <v>382</v>
      </c>
      <c r="AC112" s="1"/>
    </row>
    <row r="113" spans="5:29" x14ac:dyDescent="0.25">
      <c r="E113"/>
      <c r="F113"/>
      <c r="G113"/>
      <c r="H113"/>
      <c r="I113"/>
      <c r="J113"/>
      <c r="K113"/>
      <c r="N113" s="74"/>
      <c r="O113" s="75">
        <v>92</v>
      </c>
      <c r="P113"/>
      <c r="Q113" s="25">
        <v>2009</v>
      </c>
      <c r="R113" s="171" t="s">
        <v>289</v>
      </c>
      <c r="S113"/>
      <c r="T113" s="98">
        <v>2012</v>
      </c>
      <c r="U113" s="171" t="s">
        <v>39</v>
      </c>
      <c r="AC113" s="1"/>
    </row>
    <row r="114" spans="5:29" x14ac:dyDescent="0.25">
      <c r="E114"/>
      <c r="F114"/>
      <c r="G114"/>
      <c r="H114"/>
      <c r="I114"/>
      <c r="J114"/>
      <c r="K114"/>
      <c r="N114"/>
      <c r="O114"/>
      <c r="P114"/>
      <c r="Q114" s="25">
        <v>2012</v>
      </c>
      <c r="R114" s="171" t="s">
        <v>229</v>
      </c>
      <c r="S114"/>
      <c r="T114" s="98">
        <v>2011</v>
      </c>
      <c r="U114" s="171" t="s">
        <v>39</v>
      </c>
      <c r="AC114" s="1"/>
    </row>
    <row r="115" spans="5:29" x14ac:dyDescent="0.25">
      <c r="E115"/>
      <c r="F115"/>
      <c r="G115"/>
      <c r="H115"/>
      <c r="I115"/>
      <c r="J115"/>
      <c r="K115"/>
      <c r="N115"/>
      <c r="O115"/>
      <c r="P115"/>
      <c r="Q115" s="25">
        <v>2004</v>
      </c>
      <c r="R115" s="171" t="s">
        <v>42</v>
      </c>
      <c r="S115"/>
      <c r="T115" s="98">
        <v>2016</v>
      </c>
      <c r="U115" s="171" t="s">
        <v>219</v>
      </c>
      <c r="AC115" s="1"/>
    </row>
    <row r="116" spans="5:29" x14ac:dyDescent="0.25">
      <c r="E116"/>
      <c r="F116"/>
      <c r="G116"/>
      <c r="H116"/>
      <c r="I116"/>
      <c r="J116"/>
      <c r="K116"/>
      <c r="N116"/>
      <c r="O116"/>
      <c r="P116"/>
      <c r="Q116" s="25">
        <v>2005</v>
      </c>
      <c r="R116" s="171" t="s">
        <v>42</v>
      </c>
      <c r="S116"/>
      <c r="T116" s="98">
        <v>2015</v>
      </c>
      <c r="U116" s="171" t="s">
        <v>219</v>
      </c>
      <c r="AC116" s="1"/>
    </row>
    <row r="117" spans="5:29" x14ac:dyDescent="0.25">
      <c r="E117"/>
      <c r="F117"/>
      <c r="G117"/>
      <c r="H117"/>
      <c r="I117"/>
      <c r="J117"/>
      <c r="K117"/>
      <c r="N117"/>
      <c r="O117"/>
      <c r="P117"/>
      <c r="Q117" s="25">
        <v>2011</v>
      </c>
      <c r="R117" s="171" t="s">
        <v>42</v>
      </c>
      <c r="S117"/>
      <c r="T117" s="98">
        <v>1993</v>
      </c>
      <c r="U117" s="171" t="s">
        <v>379</v>
      </c>
      <c r="AC117" s="1"/>
    </row>
    <row r="118" spans="5:29" x14ac:dyDescent="0.25">
      <c r="E118"/>
      <c r="F118"/>
      <c r="G118"/>
      <c r="H118"/>
      <c r="I118"/>
      <c r="J118"/>
      <c r="K118"/>
      <c r="N118"/>
      <c r="O118"/>
      <c r="P118"/>
      <c r="Q118" s="25">
        <v>2015</v>
      </c>
      <c r="R118" s="171" t="s">
        <v>125</v>
      </c>
      <c r="S118"/>
      <c r="T118" s="98">
        <v>1980</v>
      </c>
      <c r="U118" s="171" t="s">
        <v>413</v>
      </c>
      <c r="AC118" s="1"/>
    </row>
    <row r="119" spans="5:29" x14ac:dyDescent="0.25">
      <c r="E119"/>
      <c r="F119"/>
      <c r="G119"/>
      <c r="H119"/>
      <c r="I119"/>
      <c r="J119"/>
      <c r="K119"/>
      <c r="N119"/>
      <c r="O119"/>
      <c r="P119"/>
      <c r="Q119" s="25">
        <v>2013</v>
      </c>
      <c r="R119" s="171" t="s">
        <v>153</v>
      </c>
      <c r="S119"/>
      <c r="T119" s="98">
        <v>2005</v>
      </c>
      <c r="U119" s="171" t="s">
        <v>544</v>
      </c>
      <c r="AC119" s="1"/>
    </row>
    <row r="120" spans="5:29" x14ac:dyDescent="0.25">
      <c r="E120"/>
      <c r="F120"/>
      <c r="G120"/>
      <c r="H120"/>
      <c r="I120"/>
      <c r="J120"/>
      <c r="K120"/>
      <c r="N120"/>
      <c r="O120"/>
      <c r="P120"/>
      <c r="Q120" s="25">
        <v>2012</v>
      </c>
      <c r="R120" s="171" t="s">
        <v>153</v>
      </c>
      <c r="S120"/>
      <c r="T120" s="98">
        <v>2009</v>
      </c>
      <c r="U120" s="171" t="s">
        <v>544</v>
      </c>
      <c r="AC120" s="1"/>
    </row>
    <row r="121" spans="5:29" x14ac:dyDescent="0.25">
      <c r="E121"/>
      <c r="F121"/>
      <c r="G121"/>
      <c r="H121"/>
      <c r="I121"/>
      <c r="J121"/>
      <c r="K121"/>
      <c r="N121"/>
      <c r="O121"/>
      <c r="P121"/>
      <c r="Q121" s="25">
        <v>2026</v>
      </c>
      <c r="R121" s="111" t="s">
        <v>336</v>
      </c>
      <c r="S121"/>
      <c r="T121" s="98">
        <v>1982</v>
      </c>
      <c r="U121" s="171" t="s">
        <v>232</v>
      </c>
      <c r="AC121" s="1"/>
    </row>
    <row r="122" spans="5:29" x14ac:dyDescent="0.25">
      <c r="E122"/>
      <c r="F122"/>
      <c r="G122"/>
      <c r="H122"/>
      <c r="I122"/>
      <c r="J122"/>
      <c r="K122"/>
      <c r="N122"/>
      <c r="O122"/>
      <c r="P122"/>
      <c r="Q122" s="25">
        <v>2010</v>
      </c>
      <c r="R122" s="171" t="s">
        <v>206</v>
      </c>
      <c r="S122"/>
      <c r="T122" s="98">
        <v>2005</v>
      </c>
      <c r="U122" s="171" t="s">
        <v>40</v>
      </c>
      <c r="AC122" s="1"/>
    </row>
    <row r="123" spans="5:29" x14ac:dyDescent="0.25">
      <c r="E123"/>
      <c r="F123"/>
      <c r="G123"/>
      <c r="H123"/>
      <c r="I123"/>
      <c r="J123"/>
      <c r="K123"/>
      <c r="N123"/>
      <c r="O123"/>
      <c r="P123"/>
      <c r="Q123" s="25">
        <v>2018</v>
      </c>
      <c r="R123" s="171" t="s">
        <v>12</v>
      </c>
      <c r="S123"/>
      <c r="T123" s="98">
        <v>2011</v>
      </c>
      <c r="U123" s="171" t="s">
        <v>182</v>
      </c>
      <c r="AC123" s="1"/>
    </row>
    <row r="124" spans="5:29" x14ac:dyDescent="0.25">
      <c r="E124"/>
      <c r="F124"/>
      <c r="G124"/>
      <c r="H124"/>
      <c r="I124"/>
      <c r="J124"/>
      <c r="K124"/>
      <c r="N124"/>
      <c r="O124"/>
      <c r="P124"/>
      <c r="Q124" s="25">
        <v>2017</v>
      </c>
      <c r="R124" s="171" t="s">
        <v>12</v>
      </c>
      <c r="S124"/>
      <c r="T124" s="98">
        <v>2005</v>
      </c>
      <c r="U124" s="171" t="s">
        <v>76</v>
      </c>
      <c r="AC124" s="1"/>
    </row>
    <row r="125" spans="5:29" x14ac:dyDescent="0.25">
      <c r="E125"/>
      <c r="F125"/>
      <c r="G125"/>
      <c r="H125"/>
      <c r="I125"/>
      <c r="J125"/>
      <c r="K125"/>
      <c r="N125"/>
      <c r="O125"/>
      <c r="P125"/>
      <c r="Q125" s="25">
        <v>1989</v>
      </c>
      <c r="R125" s="171" t="s">
        <v>12</v>
      </c>
      <c r="S125"/>
      <c r="T125" s="98">
        <v>2013</v>
      </c>
      <c r="U125" s="171" t="s">
        <v>229</v>
      </c>
      <c r="AC125" s="1"/>
    </row>
    <row r="126" spans="5:29" x14ac:dyDescent="0.25">
      <c r="E126"/>
      <c r="F126"/>
      <c r="G126"/>
      <c r="H126"/>
      <c r="I126"/>
      <c r="J126"/>
      <c r="K126"/>
      <c r="N126"/>
      <c r="O126"/>
      <c r="P126"/>
      <c r="Q126" s="25">
        <v>1995</v>
      </c>
      <c r="R126" s="171" t="s">
        <v>12</v>
      </c>
      <c r="S126"/>
      <c r="T126" s="98">
        <v>2011</v>
      </c>
      <c r="U126" s="171" t="s">
        <v>229</v>
      </c>
      <c r="AC126" s="1"/>
    </row>
    <row r="127" spans="5:29" x14ac:dyDescent="0.25">
      <c r="E127"/>
      <c r="F127"/>
      <c r="G127"/>
      <c r="H127"/>
      <c r="I127"/>
      <c r="J127"/>
      <c r="K127"/>
      <c r="N127"/>
      <c r="O127"/>
      <c r="P127"/>
      <c r="Q127" s="25">
        <v>2014</v>
      </c>
      <c r="R127" s="171" t="s">
        <v>144</v>
      </c>
      <c r="S127"/>
      <c r="T127" s="98">
        <v>1996</v>
      </c>
      <c r="U127" s="171" t="s">
        <v>42</v>
      </c>
      <c r="AC127" s="1"/>
    </row>
    <row r="128" spans="5:29" x14ac:dyDescent="0.25">
      <c r="E128"/>
      <c r="F128"/>
      <c r="G128"/>
      <c r="H128"/>
      <c r="I128"/>
      <c r="J128"/>
      <c r="K128"/>
      <c r="N128"/>
      <c r="O128"/>
      <c r="P128"/>
      <c r="Q128" s="25">
        <v>2012</v>
      </c>
      <c r="R128" s="171" t="s">
        <v>144</v>
      </c>
      <c r="S128"/>
      <c r="T128" s="98">
        <v>2010</v>
      </c>
      <c r="U128" s="171" t="s">
        <v>42</v>
      </c>
      <c r="AC128" s="1"/>
    </row>
    <row r="129" spans="5:30" x14ac:dyDescent="0.25">
      <c r="E129"/>
      <c r="F129"/>
      <c r="G129"/>
      <c r="H129"/>
      <c r="I129"/>
      <c r="J129"/>
      <c r="K129"/>
      <c r="N129"/>
      <c r="O129"/>
      <c r="P129"/>
      <c r="Q129" s="25">
        <v>2026</v>
      </c>
      <c r="R129" s="171" t="s">
        <v>68</v>
      </c>
      <c r="S129"/>
      <c r="T129" s="98">
        <v>2016</v>
      </c>
      <c r="U129" s="171" t="s">
        <v>42</v>
      </c>
      <c r="AC129" s="1"/>
    </row>
    <row r="130" spans="5:30" x14ac:dyDescent="0.25">
      <c r="E130"/>
      <c r="F130"/>
      <c r="G130"/>
      <c r="H130"/>
      <c r="I130"/>
      <c r="J130"/>
      <c r="K130"/>
      <c r="N130"/>
      <c r="O130"/>
      <c r="P130"/>
      <c r="Q130" s="25">
        <v>2018</v>
      </c>
      <c r="R130" s="171" t="s">
        <v>18</v>
      </c>
      <c r="S130"/>
      <c r="T130" s="98">
        <v>1980</v>
      </c>
      <c r="U130" s="171" t="s">
        <v>406</v>
      </c>
      <c r="AC130" s="1"/>
    </row>
    <row r="131" spans="5:30" x14ac:dyDescent="0.25">
      <c r="E131"/>
      <c r="F131"/>
      <c r="G131"/>
      <c r="H131"/>
      <c r="I131"/>
      <c r="J131"/>
      <c r="K131"/>
      <c r="N131"/>
      <c r="O131"/>
      <c r="P131"/>
      <c r="Q131" s="25">
        <v>2014</v>
      </c>
      <c r="R131" s="171" t="s">
        <v>128</v>
      </c>
      <c r="S131"/>
      <c r="T131" s="98">
        <v>2009</v>
      </c>
      <c r="U131" s="171" t="s">
        <v>173</v>
      </c>
      <c r="AC131" s="1"/>
    </row>
    <row r="132" spans="5:30" x14ac:dyDescent="0.25">
      <c r="E132"/>
      <c r="F132"/>
      <c r="G132"/>
      <c r="H132"/>
      <c r="I132"/>
      <c r="J132"/>
      <c r="K132"/>
      <c r="N132"/>
      <c r="O132"/>
      <c r="P132"/>
      <c r="Q132" s="25">
        <v>1983</v>
      </c>
      <c r="R132" s="171" t="s">
        <v>435</v>
      </c>
      <c r="S132"/>
      <c r="T132" s="98">
        <v>1983</v>
      </c>
      <c r="U132" s="171" t="s">
        <v>427</v>
      </c>
      <c r="AC132" s="1"/>
      <c r="AD132" s="1"/>
    </row>
    <row r="133" spans="5:30" x14ac:dyDescent="0.25">
      <c r="E133"/>
      <c r="F133"/>
      <c r="G133"/>
      <c r="H133"/>
      <c r="I133"/>
      <c r="J133"/>
      <c r="K133"/>
      <c r="N133"/>
      <c r="O133"/>
      <c r="P133"/>
      <c r="Q133" s="25"/>
      <c r="R133" s="171"/>
      <c r="S133"/>
      <c r="T133" s="98">
        <v>2014</v>
      </c>
      <c r="U133" s="171" t="s">
        <v>291</v>
      </c>
      <c r="AC133" s="1"/>
      <c r="AD133" s="1"/>
    </row>
    <row r="134" spans="5:30" x14ac:dyDescent="0.25">
      <c r="E134"/>
      <c r="F134"/>
      <c r="G134"/>
      <c r="H134"/>
      <c r="I134"/>
      <c r="J134"/>
      <c r="K134"/>
      <c r="N134"/>
      <c r="O134"/>
      <c r="P134"/>
      <c r="Q134" s="74"/>
      <c r="R134" s="75">
        <v>113</v>
      </c>
      <c r="S134"/>
      <c r="T134" s="98">
        <v>1980</v>
      </c>
      <c r="U134" s="171" t="s">
        <v>407</v>
      </c>
      <c r="AC134" s="1"/>
      <c r="AD134" s="1"/>
    </row>
    <row r="135" spans="5:30" x14ac:dyDescent="0.25">
      <c r="E135"/>
      <c r="F135"/>
      <c r="G135"/>
      <c r="H135"/>
      <c r="I135"/>
      <c r="J135"/>
      <c r="K135"/>
      <c r="N135"/>
      <c r="O135"/>
      <c r="P135"/>
      <c r="R135"/>
      <c r="S135"/>
      <c r="T135" s="98">
        <v>2009</v>
      </c>
      <c r="U135" s="171" t="s">
        <v>159</v>
      </c>
      <c r="AC135" s="1"/>
      <c r="AD135" s="1"/>
    </row>
    <row r="136" spans="5:30" x14ac:dyDescent="0.25">
      <c r="E136"/>
      <c r="F136"/>
      <c r="G136"/>
      <c r="H136"/>
      <c r="I136"/>
      <c r="J136"/>
      <c r="K136"/>
      <c r="N136"/>
      <c r="O136"/>
      <c r="P136"/>
      <c r="R136"/>
      <c r="S136"/>
      <c r="T136" s="98">
        <v>2022</v>
      </c>
      <c r="U136" s="171" t="s">
        <v>12</v>
      </c>
      <c r="AC136" s="1"/>
      <c r="AD136" s="1"/>
    </row>
    <row r="137" spans="5:30" x14ac:dyDescent="0.25">
      <c r="E137"/>
      <c r="F137"/>
      <c r="G137"/>
      <c r="H137"/>
      <c r="I137"/>
      <c r="J137"/>
      <c r="K137"/>
      <c r="N137"/>
      <c r="O137"/>
      <c r="P137"/>
      <c r="R137"/>
      <c r="S137"/>
      <c r="T137" s="98">
        <v>2004</v>
      </c>
      <c r="U137" s="171" t="s">
        <v>12</v>
      </c>
      <c r="AC137" s="1"/>
      <c r="AD137" s="1"/>
    </row>
    <row r="138" spans="5:30" x14ac:dyDescent="0.25">
      <c r="E138"/>
      <c r="F138"/>
      <c r="G138"/>
      <c r="H138"/>
      <c r="I138"/>
      <c r="J138"/>
      <c r="K138"/>
      <c r="N138"/>
      <c r="O138"/>
      <c r="P138"/>
      <c r="R138"/>
      <c r="S138"/>
      <c r="T138" s="98">
        <v>2024</v>
      </c>
      <c r="U138" s="171" t="s">
        <v>12</v>
      </c>
      <c r="AC138" s="1"/>
      <c r="AD138" s="1"/>
    </row>
    <row r="139" spans="5:30" x14ac:dyDescent="0.25">
      <c r="E139"/>
      <c r="F139"/>
      <c r="G139"/>
      <c r="H139"/>
      <c r="I139"/>
      <c r="J139"/>
      <c r="K139"/>
      <c r="N139"/>
      <c r="O139"/>
      <c r="P139"/>
      <c r="R139"/>
      <c r="S139"/>
      <c r="T139" s="98">
        <v>2019</v>
      </c>
      <c r="U139" s="171" t="s">
        <v>12</v>
      </c>
      <c r="AC139" s="1"/>
      <c r="AD139" s="1"/>
    </row>
    <row r="140" spans="5:30" x14ac:dyDescent="0.25">
      <c r="E140"/>
      <c r="F140"/>
      <c r="G140"/>
      <c r="H140"/>
      <c r="I140"/>
      <c r="J140"/>
      <c r="K140"/>
      <c r="N140"/>
      <c r="O140"/>
      <c r="P140"/>
      <c r="R140"/>
      <c r="S140"/>
      <c r="T140" s="98">
        <v>1992</v>
      </c>
      <c r="U140" s="171" t="s">
        <v>12</v>
      </c>
      <c r="AC140" s="1"/>
      <c r="AD140" s="1"/>
    </row>
    <row r="141" spans="5:30" x14ac:dyDescent="0.25">
      <c r="E141"/>
      <c r="F141"/>
      <c r="G141"/>
      <c r="H141"/>
      <c r="I141"/>
      <c r="J141"/>
      <c r="K141"/>
      <c r="N141"/>
      <c r="O141"/>
      <c r="P141"/>
      <c r="R141"/>
      <c r="S141"/>
      <c r="T141" s="98">
        <v>1996</v>
      </c>
      <c r="U141" s="171" t="s">
        <v>12</v>
      </c>
      <c r="AC141" s="1"/>
      <c r="AD141" s="1"/>
    </row>
    <row r="142" spans="5:30" x14ac:dyDescent="0.25">
      <c r="E142"/>
      <c r="F142"/>
      <c r="G142"/>
      <c r="H142"/>
      <c r="I142"/>
      <c r="J142"/>
      <c r="K142"/>
      <c r="N142"/>
      <c r="O142"/>
      <c r="P142"/>
      <c r="R142"/>
      <c r="S142"/>
      <c r="T142" s="98">
        <v>2025</v>
      </c>
      <c r="U142" s="171" t="s">
        <v>12</v>
      </c>
      <c r="AC142" s="1"/>
      <c r="AD142" s="1"/>
    </row>
    <row r="143" spans="5:30" x14ac:dyDescent="0.25">
      <c r="E143"/>
      <c r="F143"/>
      <c r="G143"/>
      <c r="H143"/>
      <c r="I143"/>
      <c r="J143"/>
      <c r="K143"/>
      <c r="N143"/>
      <c r="O143"/>
      <c r="P143"/>
      <c r="R143"/>
      <c r="S143"/>
      <c r="T143" s="98">
        <v>1982</v>
      </c>
      <c r="U143" s="171" t="s">
        <v>12</v>
      </c>
      <c r="AC143" s="1"/>
      <c r="AD143" s="1"/>
    </row>
    <row r="144" spans="5:30" x14ac:dyDescent="0.25">
      <c r="E144"/>
      <c r="F144"/>
      <c r="G144"/>
      <c r="H144"/>
      <c r="I144"/>
      <c r="J144"/>
      <c r="K144"/>
      <c r="N144"/>
      <c r="O144"/>
      <c r="P144"/>
      <c r="R144"/>
      <c r="S144"/>
      <c r="T144" s="98">
        <v>1980</v>
      </c>
      <c r="U144" s="171" t="s">
        <v>12</v>
      </c>
      <c r="AC144" s="1"/>
      <c r="AD144" s="1"/>
    </row>
    <row r="145" spans="2:30" x14ac:dyDescent="0.25">
      <c r="E145"/>
      <c r="F145"/>
      <c r="G145"/>
      <c r="H145"/>
      <c r="I145"/>
      <c r="J145"/>
      <c r="K145"/>
      <c r="N145"/>
      <c r="O145"/>
      <c r="P145"/>
      <c r="R145"/>
      <c r="S145"/>
      <c r="T145" s="98">
        <v>2016</v>
      </c>
      <c r="U145" s="171" t="s">
        <v>228</v>
      </c>
      <c r="AC145" s="1"/>
      <c r="AD145" s="1"/>
    </row>
    <row r="146" spans="2:30" x14ac:dyDescent="0.25">
      <c r="E146"/>
      <c r="F146"/>
      <c r="G146"/>
      <c r="H146"/>
      <c r="I146"/>
      <c r="J146"/>
      <c r="K146"/>
      <c r="N146"/>
      <c r="O146"/>
      <c r="P146"/>
      <c r="R146"/>
      <c r="S146"/>
      <c r="T146" s="98">
        <v>2015</v>
      </c>
      <c r="U146" s="171" t="s">
        <v>144</v>
      </c>
      <c r="AC146" s="1"/>
      <c r="AD146" s="1"/>
    </row>
    <row r="147" spans="2:30" x14ac:dyDescent="0.25">
      <c r="B147"/>
      <c r="C147"/>
      <c r="D147"/>
      <c r="E147"/>
      <c r="F147"/>
      <c r="G147"/>
      <c r="H147"/>
      <c r="I147"/>
      <c r="J147"/>
      <c r="K147"/>
      <c r="T147" s="98">
        <v>2010</v>
      </c>
      <c r="U147" s="171" t="s">
        <v>144</v>
      </c>
      <c r="AC147" s="1"/>
      <c r="AD147" s="1"/>
    </row>
    <row r="148" spans="2:30" x14ac:dyDescent="0.25">
      <c r="B148"/>
      <c r="C148"/>
      <c r="D148"/>
      <c r="E148"/>
      <c r="F148"/>
      <c r="G148"/>
      <c r="H148"/>
      <c r="I148"/>
      <c r="J148"/>
      <c r="K148"/>
      <c r="T148" s="98">
        <v>2009</v>
      </c>
      <c r="U148" s="171" t="s">
        <v>144</v>
      </c>
      <c r="AC148" s="1"/>
      <c r="AD148" s="1"/>
    </row>
    <row r="149" spans="2:30" x14ac:dyDescent="0.25">
      <c r="B149"/>
      <c r="C149"/>
      <c r="D149"/>
      <c r="E149"/>
      <c r="F149"/>
      <c r="G149"/>
      <c r="H149"/>
      <c r="I149"/>
      <c r="J149"/>
      <c r="K149"/>
      <c r="T149" s="98">
        <v>2004</v>
      </c>
      <c r="U149" s="171" t="s">
        <v>1</v>
      </c>
      <c r="AC149" s="1"/>
      <c r="AD149" s="1"/>
    </row>
    <row r="150" spans="2:30" x14ac:dyDescent="0.25">
      <c r="B150"/>
      <c r="C150"/>
      <c r="D150"/>
      <c r="E150"/>
      <c r="F150"/>
      <c r="G150"/>
      <c r="H150"/>
      <c r="I150"/>
      <c r="J150"/>
      <c r="K150"/>
      <c r="T150" s="25"/>
      <c r="U150" s="73"/>
      <c r="AC150" s="1"/>
      <c r="AD150" s="1"/>
    </row>
    <row r="151" spans="2:30" x14ac:dyDescent="0.25">
      <c r="B151"/>
      <c r="C151"/>
      <c r="D151"/>
      <c r="E151"/>
      <c r="F151"/>
      <c r="G151"/>
      <c r="H151"/>
      <c r="I151"/>
      <c r="J151"/>
      <c r="K151"/>
      <c r="T151" s="74"/>
      <c r="U151" s="75">
        <v>130</v>
      </c>
      <c r="AC151" s="1"/>
      <c r="AD151" s="1"/>
    </row>
    <row r="152" spans="2:30" x14ac:dyDescent="0.25">
      <c r="B152"/>
      <c r="C152"/>
      <c r="D152"/>
      <c r="E152"/>
      <c r="F152"/>
      <c r="G152"/>
      <c r="H152"/>
      <c r="I152"/>
      <c r="J152"/>
      <c r="K152"/>
      <c r="AC152" s="1"/>
      <c r="AD152" s="1"/>
    </row>
    <row r="153" spans="2:30" x14ac:dyDescent="0.25">
      <c r="B153"/>
      <c r="C153"/>
      <c r="D153"/>
      <c r="E153"/>
      <c r="F153"/>
      <c r="G153"/>
      <c r="H153"/>
      <c r="I153"/>
      <c r="J153"/>
      <c r="K153"/>
      <c r="AC153" s="1"/>
      <c r="AD153" s="1"/>
    </row>
    <row r="154" spans="2:30" x14ac:dyDescent="0.25">
      <c r="B154"/>
      <c r="C154"/>
      <c r="D154"/>
      <c r="E154"/>
      <c r="F154"/>
      <c r="G154"/>
      <c r="H154"/>
      <c r="I154"/>
      <c r="J154"/>
      <c r="K154"/>
      <c r="AC154" s="1"/>
      <c r="AD154" s="1"/>
    </row>
    <row r="155" spans="2:30" x14ac:dyDescent="0.25">
      <c r="B155"/>
      <c r="C155"/>
      <c r="D155"/>
      <c r="E155"/>
      <c r="F155"/>
      <c r="G155"/>
      <c r="H155"/>
      <c r="I155"/>
      <c r="J155"/>
      <c r="K155"/>
      <c r="AC155" s="1"/>
      <c r="AD155" s="1"/>
    </row>
    <row r="156" spans="2:30" x14ac:dyDescent="0.25">
      <c r="B156"/>
      <c r="C156"/>
      <c r="D156"/>
      <c r="E156"/>
      <c r="F156"/>
      <c r="G156"/>
      <c r="H156"/>
      <c r="I156"/>
      <c r="J156"/>
      <c r="K156"/>
      <c r="AC156" s="1"/>
      <c r="AD156" s="1"/>
    </row>
    <row r="157" spans="2:30" x14ac:dyDescent="0.25">
      <c r="B157"/>
      <c r="C157"/>
      <c r="D157"/>
      <c r="E157"/>
      <c r="F157"/>
      <c r="G157"/>
      <c r="H157"/>
      <c r="I157"/>
      <c r="J157"/>
      <c r="K157"/>
      <c r="AC157" s="1"/>
      <c r="AD157" s="1"/>
    </row>
    <row r="158" spans="2:30" x14ac:dyDescent="0.25">
      <c r="B158"/>
      <c r="C158"/>
      <c r="D158"/>
      <c r="E158"/>
      <c r="F158"/>
      <c r="G158"/>
      <c r="H158"/>
      <c r="I158"/>
      <c r="J158"/>
      <c r="K158"/>
      <c r="AC158" s="1"/>
      <c r="AD158" s="1"/>
    </row>
    <row r="159" spans="2:30" x14ac:dyDescent="0.25">
      <c r="B159"/>
      <c r="C159"/>
      <c r="D159"/>
      <c r="E159"/>
      <c r="F159"/>
      <c r="G159"/>
      <c r="H159"/>
      <c r="I159"/>
      <c r="J159"/>
      <c r="K159"/>
      <c r="AC159" s="1"/>
      <c r="AD159" s="1"/>
    </row>
    <row r="160" spans="2:30" x14ac:dyDescent="0.25">
      <c r="B160"/>
      <c r="C160"/>
      <c r="D160"/>
      <c r="E160"/>
      <c r="F160"/>
      <c r="G160"/>
      <c r="H160"/>
      <c r="I160"/>
      <c r="J160"/>
      <c r="K160"/>
      <c r="AC160" s="1"/>
      <c r="AD160" s="1"/>
    </row>
    <row r="161" spans="2:30" x14ac:dyDescent="0.25">
      <c r="B161"/>
      <c r="C161"/>
      <c r="D161"/>
      <c r="E161"/>
      <c r="F161"/>
      <c r="G161"/>
      <c r="H161"/>
      <c r="I161"/>
      <c r="J161"/>
      <c r="K161"/>
      <c r="AC161" s="1"/>
      <c r="AD161" s="1"/>
    </row>
    <row r="162" spans="2:30" x14ac:dyDescent="0.25">
      <c r="B162"/>
      <c r="C162"/>
      <c r="D162"/>
      <c r="E162"/>
      <c r="F162"/>
      <c r="G162"/>
      <c r="H162"/>
      <c r="I162"/>
      <c r="J162"/>
      <c r="K162"/>
      <c r="AC162" s="1"/>
      <c r="AD162" s="1"/>
    </row>
    <row r="163" spans="2:30" x14ac:dyDescent="0.25">
      <c r="B163"/>
      <c r="C163"/>
      <c r="D163"/>
      <c r="E163"/>
      <c r="F163"/>
      <c r="G163"/>
      <c r="H163"/>
      <c r="I163"/>
      <c r="J163"/>
      <c r="K163"/>
      <c r="AC163" s="1"/>
      <c r="AD163" s="1"/>
    </row>
    <row r="164" spans="2:30" x14ac:dyDescent="0.25">
      <c r="B164"/>
      <c r="C164"/>
      <c r="D164"/>
      <c r="E164"/>
      <c r="F164"/>
      <c r="G164"/>
      <c r="H164"/>
      <c r="I164"/>
      <c r="J164"/>
      <c r="K164"/>
      <c r="AC164" s="1"/>
      <c r="AD164" s="1"/>
    </row>
    <row r="165" spans="2:30" x14ac:dyDescent="0.25">
      <c r="B165"/>
      <c r="C165"/>
      <c r="D165"/>
      <c r="E165"/>
      <c r="F165"/>
      <c r="G165"/>
      <c r="H165"/>
      <c r="I165"/>
      <c r="J165"/>
      <c r="K165"/>
      <c r="AC165" s="1"/>
      <c r="AD165" s="1"/>
    </row>
    <row r="166" spans="2:30" x14ac:dyDescent="0.25">
      <c r="B166"/>
      <c r="C166"/>
      <c r="D166"/>
      <c r="E166"/>
      <c r="F166"/>
      <c r="G166"/>
      <c r="H166"/>
      <c r="I166"/>
      <c r="J166"/>
      <c r="K166"/>
      <c r="AC166" s="1"/>
      <c r="AD166" s="1"/>
    </row>
    <row r="167" spans="2:30" x14ac:dyDescent="0.25">
      <c r="B167"/>
      <c r="C167"/>
      <c r="D167"/>
      <c r="E167"/>
      <c r="F167"/>
      <c r="G167"/>
      <c r="H167"/>
      <c r="I167"/>
      <c r="J167"/>
      <c r="K167"/>
      <c r="AC167" s="1"/>
      <c r="AD167" s="1"/>
    </row>
    <row r="168" spans="2:30" x14ac:dyDescent="0.25">
      <c r="B168"/>
      <c r="C168"/>
      <c r="D168"/>
      <c r="E168"/>
      <c r="F168"/>
      <c r="G168"/>
      <c r="H168"/>
      <c r="I168"/>
      <c r="J168"/>
      <c r="K168"/>
      <c r="AC168" s="1"/>
      <c r="AD168" s="1"/>
    </row>
    <row r="169" spans="2:30" x14ac:dyDescent="0.25">
      <c r="B169"/>
      <c r="C169"/>
      <c r="D169"/>
      <c r="E169"/>
      <c r="F169"/>
      <c r="G169"/>
      <c r="H169"/>
      <c r="I169"/>
      <c r="J169"/>
      <c r="K169"/>
      <c r="AC169" s="1"/>
      <c r="AD169" s="1"/>
    </row>
    <row r="170" spans="2:30" x14ac:dyDescent="0.25">
      <c r="B170"/>
      <c r="C170"/>
      <c r="D170"/>
      <c r="E170"/>
      <c r="F170"/>
      <c r="G170"/>
      <c r="H170"/>
      <c r="I170"/>
      <c r="J170"/>
      <c r="K170"/>
      <c r="AC170" s="1"/>
      <c r="AD170" s="1"/>
    </row>
    <row r="171" spans="2:30" x14ac:dyDescent="0.25">
      <c r="B171"/>
      <c r="C171"/>
      <c r="D171"/>
      <c r="E171"/>
      <c r="F171"/>
      <c r="G171"/>
      <c r="H171"/>
      <c r="I171"/>
      <c r="J171"/>
      <c r="K171"/>
      <c r="AC171" s="1"/>
      <c r="AD171" s="1"/>
    </row>
    <row r="172" spans="2:30" x14ac:dyDescent="0.25">
      <c r="B172"/>
      <c r="C172"/>
      <c r="D172"/>
      <c r="E172"/>
      <c r="F172"/>
      <c r="G172"/>
      <c r="H172"/>
      <c r="I172"/>
      <c r="J172"/>
      <c r="K172"/>
      <c r="AC172" s="1"/>
      <c r="AD172" s="1"/>
    </row>
    <row r="173" spans="2:30" x14ac:dyDescent="0.25">
      <c r="B173"/>
      <c r="C173"/>
      <c r="D173"/>
      <c r="E173"/>
      <c r="F173"/>
      <c r="G173"/>
      <c r="H173"/>
      <c r="I173"/>
      <c r="J173"/>
      <c r="K173"/>
      <c r="AC173" s="1"/>
      <c r="AD173" s="1"/>
    </row>
    <row r="174" spans="2:30" x14ac:dyDescent="0.25">
      <c r="B174"/>
      <c r="C174"/>
      <c r="D174"/>
      <c r="E174"/>
      <c r="F174"/>
      <c r="G174"/>
      <c r="H174"/>
      <c r="I174"/>
      <c r="J174"/>
      <c r="K174"/>
      <c r="AC174" s="1"/>
      <c r="AD174" s="1"/>
    </row>
    <row r="175" spans="2:30" x14ac:dyDescent="0.25">
      <c r="B175"/>
      <c r="C175"/>
      <c r="D175"/>
      <c r="E175"/>
      <c r="F175"/>
      <c r="G175"/>
      <c r="H175"/>
      <c r="I175"/>
      <c r="J175"/>
      <c r="K175"/>
      <c r="AC175" s="1"/>
      <c r="AD175" s="1"/>
    </row>
    <row r="176" spans="2:30" x14ac:dyDescent="0.25">
      <c r="B176"/>
      <c r="C176"/>
      <c r="D176"/>
      <c r="E176"/>
      <c r="F176"/>
      <c r="G176"/>
      <c r="H176"/>
      <c r="I176"/>
      <c r="J176"/>
      <c r="K176"/>
      <c r="AC176" s="1"/>
      <c r="AD176" s="1"/>
    </row>
    <row r="177" spans="2:30" x14ac:dyDescent="0.25">
      <c r="B177"/>
      <c r="C177"/>
      <c r="D177"/>
      <c r="E177"/>
      <c r="F177"/>
      <c r="G177"/>
      <c r="H177"/>
      <c r="I177"/>
      <c r="J177"/>
      <c r="K177"/>
      <c r="AC177" s="1"/>
      <c r="AD177" s="1"/>
    </row>
    <row r="178" spans="2:30" x14ac:dyDescent="0.25">
      <c r="B178"/>
      <c r="C178"/>
      <c r="D178"/>
      <c r="E178"/>
      <c r="F178"/>
      <c r="G178"/>
      <c r="H178"/>
      <c r="I178"/>
      <c r="J178"/>
      <c r="K178"/>
      <c r="AC178" s="1"/>
      <c r="AD178" s="1"/>
    </row>
    <row r="179" spans="2:30" x14ac:dyDescent="0.25">
      <c r="B179"/>
      <c r="C179"/>
      <c r="D179"/>
      <c r="E179"/>
      <c r="F179"/>
      <c r="G179"/>
      <c r="H179"/>
      <c r="I179"/>
      <c r="J179"/>
      <c r="K179"/>
      <c r="AC179" s="1"/>
      <c r="AD179" s="1"/>
    </row>
    <row r="180" spans="2:30" x14ac:dyDescent="0.25">
      <c r="B180"/>
      <c r="C180"/>
      <c r="D180"/>
      <c r="E180"/>
      <c r="F180"/>
      <c r="G180"/>
      <c r="H180"/>
      <c r="I180"/>
      <c r="J180"/>
      <c r="K180"/>
      <c r="AC180" s="1"/>
      <c r="AD180" s="1"/>
    </row>
    <row r="181" spans="2:30" x14ac:dyDescent="0.25">
      <c r="B181"/>
      <c r="C181"/>
      <c r="D181"/>
      <c r="E181"/>
      <c r="F181"/>
      <c r="G181"/>
      <c r="H181"/>
      <c r="I181"/>
      <c r="J181"/>
      <c r="K181"/>
      <c r="AC181" s="1"/>
      <c r="AD181" s="1"/>
    </row>
    <row r="182" spans="2:30" x14ac:dyDescent="0.25">
      <c r="B182"/>
      <c r="C182"/>
      <c r="D182"/>
      <c r="E182"/>
      <c r="F182"/>
      <c r="G182"/>
      <c r="H182"/>
      <c r="I182"/>
      <c r="J182"/>
      <c r="K182"/>
      <c r="AC182" s="1"/>
      <c r="AD182" s="1"/>
    </row>
    <row r="183" spans="2:30" x14ac:dyDescent="0.25">
      <c r="B183"/>
      <c r="C183"/>
      <c r="D183"/>
      <c r="E183"/>
      <c r="F183"/>
      <c r="G183"/>
      <c r="H183"/>
      <c r="I183"/>
      <c r="J183"/>
      <c r="K183"/>
      <c r="AC183" s="1"/>
      <c r="AD183" s="1"/>
    </row>
    <row r="184" spans="2:30" x14ac:dyDescent="0.25">
      <c r="B184"/>
      <c r="C184"/>
      <c r="D184"/>
      <c r="E184"/>
      <c r="F184"/>
      <c r="G184"/>
      <c r="H184"/>
      <c r="I184"/>
      <c r="J184"/>
      <c r="K184"/>
      <c r="AC184" s="1"/>
      <c r="AD184" s="1"/>
    </row>
    <row r="185" spans="2:30" x14ac:dyDescent="0.25">
      <c r="B185"/>
      <c r="C185"/>
      <c r="D185"/>
      <c r="E185"/>
      <c r="F185"/>
      <c r="G185"/>
      <c r="H185"/>
      <c r="I185"/>
      <c r="J185"/>
      <c r="K185"/>
      <c r="AC185" s="1"/>
      <c r="AD185" s="1"/>
    </row>
    <row r="186" spans="2:30" x14ac:dyDescent="0.25">
      <c r="B186"/>
      <c r="C186"/>
      <c r="D186"/>
      <c r="E186"/>
      <c r="F186"/>
      <c r="G186"/>
      <c r="H186"/>
      <c r="I186"/>
      <c r="J186"/>
      <c r="K186"/>
      <c r="AC186" s="1"/>
      <c r="AD186" s="1"/>
    </row>
    <row r="367" spans="23:23" x14ac:dyDescent="0.25">
      <c r="W367" s="1">
        <v>1</v>
      </c>
    </row>
    <row r="368" spans="23:23" x14ac:dyDescent="0.25">
      <c r="W368" s="1">
        <v>2</v>
      </c>
    </row>
    <row r="369" spans="23:23" x14ac:dyDescent="0.25">
      <c r="W369" s="1">
        <v>3</v>
      </c>
    </row>
    <row r="370" spans="23:23" x14ac:dyDescent="0.25">
      <c r="W370" s="1">
        <v>4</v>
      </c>
    </row>
    <row r="371" spans="23:23" x14ac:dyDescent="0.25">
      <c r="W371" s="1">
        <v>5</v>
      </c>
    </row>
    <row r="372" spans="23:23" x14ac:dyDescent="0.25">
      <c r="W372" s="1">
        <v>6</v>
      </c>
    </row>
    <row r="373" spans="23:23" x14ac:dyDescent="0.25">
      <c r="W373" s="1">
        <v>7</v>
      </c>
    </row>
    <row r="374" spans="23:23" x14ac:dyDescent="0.25">
      <c r="W374" s="1">
        <v>8</v>
      </c>
    </row>
    <row r="375" spans="23:23" x14ac:dyDescent="0.25">
      <c r="W375" s="1">
        <v>9</v>
      </c>
    </row>
    <row r="376" spans="23:23" x14ac:dyDescent="0.25">
      <c r="W376" s="1">
        <v>10</v>
      </c>
    </row>
    <row r="377" spans="23:23" x14ac:dyDescent="0.25">
      <c r="W377" s="1">
        <v>11</v>
      </c>
    </row>
    <row r="378" spans="23:23" x14ac:dyDescent="0.25">
      <c r="W378" s="1">
        <v>12</v>
      </c>
    </row>
    <row r="379" spans="23:23" x14ac:dyDescent="0.25">
      <c r="W379" s="1">
        <v>13</v>
      </c>
    </row>
    <row r="380" spans="23:23" x14ac:dyDescent="0.25">
      <c r="W380" s="1">
        <v>14</v>
      </c>
    </row>
    <row r="381" spans="23:23" x14ac:dyDescent="0.25">
      <c r="W381" s="1">
        <v>15</v>
      </c>
    </row>
    <row r="382" spans="23:23" x14ac:dyDescent="0.25">
      <c r="W382" s="1">
        <v>16</v>
      </c>
    </row>
    <row r="383" spans="23:23" x14ac:dyDescent="0.25">
      <c r="W383" s="1">
        <v>17</v>
      </c>
    </row>
    <row r="384" spans="23:23" x14ac:dyDescent="0.25">
      <c r="W384" s="1">
        <v>18</v>
      </c>
    </row>
    <row r="385" spans="23:23" x14ac:dyDescent="0.25">
      <c r="W385" s="1">
        <v>19</v>
      </c>
    </row>
    <row r="386" spans="23:23" x14ac:dyDescent="0.25">
      <c r="W386" s="1">
        <v>20</v>
      </c>
    </row>
    <row r="387" spans="23:23" x14ac:dyDescent="0.25">
      <c r="W387" s="1">
        <v>21</v>
      </c>
    </row>
    <row r="388" spans="23:23" x14ac:dyDescent="0.25">
      <c r="W388" s="1">
        <v>22</v>
      </c>
    </row>
    <row r="389" spans="23:23" x14ac:dyDescent="0.25">
      <c r="W389" s="1">
        <v>23</v>
      </c>
    </row>
    <row r="390" spans="23:23" x14ac:dyDescent="0.25">
      <c r="W390" s="1">
        <v>24</v>
      </c>
    </row>
    <row r="391" spans="23:23" x14ac:dyDescent="0.25">
      <c r="W391" s="1">
        <v>25</v>
      </c>
    </row>
    <row r="392" spans="23:23" x14ac:dyDescent="0.25">
      <c r="W392" s="1">
        <v>26</v>
      </c>
    </row>
    <row r="393" spans="23:23" x14ac:dyDescent="0.25">
      <c r="W393" s="1">
        <v>27</v>
      </c>
    </row>
    <row r="394" spans="23:23" x14ac:dyDescent="0.25">
      <c r="W394" s="1">
        <v>28</v>
      </c>
    </row>
    <row r="395" spans="23:23" x14ac:dyDescent="0.25">
      <c r="W395" s="1">
        <v>29</v>
      </c>
    </row>
    <row r="396" spans="23:23" x14ac:dyDescent="0.25">
      <c r="W396" s="1">
        <v>30</v>
      </c>
    </row>
    <row r="397" spans="23:23" x14ac:dyDescent="0.25">
      <c r="W397" s="1">
        <v>31</v>
      </c>
    </row>
    <row r="398" spans="23:23" x14ac:dyDescent="0.25">
      <c r="W398" s="1">
        <v>32</v>
      </c>
    </row>
    <row r="399" spans="23:23" x14ac:dyDescent="0.25">
      <c r="W399" s="1">
        <v>33</v>
      </c>
    </row>
    <row r="400" spans="23:23" x14ac:dyDescent="0.25">
      <c r="W400" s="1">
        <v>34</v>
      </c>
    </row>
    <row r="401" spans="23:23" x14ac:dyDescent="0.25">
      <c r="W401" s="1">
        <v>35</v>
      </c>
    </row>
    <row r="402" spans="23:23" x14ac:dyDescent="0.25">
      <c r="W402" s="1">
        <v>36</v>
      </c>
    </row>
    <row r="403" spans="23:23" x14ac:dyDescent="0.25">
      <c r="W403" s="1">
        <v>37</v>
      </c>
    </row>
    <row r="404" spans="23:23" x14ac:dyDescent="0.25">
      <c r="W404" s="1">
        <v>38</v>
      </c>
    </row>
    <row r="405" spans="23:23" x14ac:dyDescent="0.25">
      <c r="W405" s="1">
        <v>39</v>
      </c>
    </row>
    <row r="406" spans="23:23" x14ac:dyDescent="0.25">
      <c r="W406" s="1">
        <v>40</v>
      </c>
    </row>
    <row r="407" spans="23:23" x14ac:dyDescent="0.25">
      <c r="W407" s="1">
        <v>41</v>
      </c>
    </row>
    <row r="408" spans="23:23" x14ac:dyDescent="0.25">
      <c r="W408" s="1">
        <v>42</v>
      </c>
    </row>
    <row r="409" spans="23:23" x14ac:dyDescent="0.25">
      <c r="W409" s="1">
        <v>43</v>
      </c>
    </row>
    <row r="410" spans="23:23" x14ac:dyDescent="0.25">
      <c r="W410" s="1">
        <v>44</v>
      </c>
    </row>
    <row r="411" spans="23:23" x14ac:dyDescent="0.25">
      <c r="W411" s="1">
        <v>45</v>
      </c>
    </row>
    <row r="412" spans="23:23" x14ac:dyDescent="0.25">
      <c r="W412" s="1">
        <v>46</v>
      </c>
    </row>
    <row r="413" spans="23:23" x14ac:dyDescent="0.25">
      <c r="W413" s="1">
        <v>47</v>
      </c>
    </row>
    <row r="414" spans="23:23" x14ac:dyDescent="0.25">
      <c r="W414" s="1">
        <v>48</v>
      </c>
    </row>
    <row r="415" spans="23:23" x14ac:dyDescent="0.25">
      <c r="W415" s="1">
        <v>49</v>
      </c>
    </row>
    <row r="416" spans="23:23" x14ac:dyDescent="0.25">
      <c r="W416" s="1">
        <v>50</v>
      </c>
    </row>
    <row r="417" spans="23:23" x14ac:dyDescent="0.25">
      <c r="W417" s="1">
        <v>51</v>
      </c>
    </row>
    <row r="418" spans="23:23" x14ac:dyDescent="0.25">
      <c r="W418" s="1">
        <v>52</v>
      </c>
    </row>
    <row r="419" spans="23:23" x14ac:dyDescent="0.25">
      <c r="W419" s="1">
        <v>53</v>
      </c>
    </row>
    <row r="420" spans="23:23" x14ac:dyDescent="0.25">
      <c r="W420" s="1">
        <v>54</v>
      </c>
    </row>
    <row r="421" spans="23:23" x14ac:dyDescent="0.25">
      <c r="W421" s="1">
        <v>55</v>
      </c>
    </row>
    <row r="422" spans="23:23" x14ac:dyDescent="0.25">
      <c r="W422" s="1">
        <v>56</v>
      </c>
    </row>
    <row r="423" spans="23:23" x14ac:dyDescent="0.25">
      <c r="W423" s="1">
        <v>57</v>
      </c>
    </row>
    <row r="424" spans="23:23" x14ac:dyDescent="0.25">
      <c r="W424" s="1">
        <v>58</v>
      </c>
    </row>
    <row r="425" spans="23:23" x14ac:dyDescent="0.25">
      <c r="W425" s="1">
        <v>59</v>
      </c>
    </row>
    <row r="426" spans="23:23" x14ac:dyDescent="0.25">
      <c r="W426" s="1">
        <v>60</v>
      </c>
    </row>
    <row r="427" spans="23:23" x14ac:dyDescent="0.25">
      <c r="W427" s="1">
        <v>61</v>
      </c>
    </row>
    <row r="428" spans="23:23" x14ac:dyDescent="0.25">
      <c r="W428" s="1">
        <v>62</v>
      </c>
    </row>
    <row r="429" spans="23:23" x14ac:dyDescent="0.25">
      <c r="W429" s="1">
        <v>63</v>
      </c>
    </row>
    <row r="430" spans="23:23" x14ac:dyDescent="0.25">
      <c r="W430" s="1">
        <v>64</v>
      </c>
    </row>
    <row r="431" spans="23:23" x14ac:dyDescent="0.25">
      <c r="W431" s="1">
        <v>65</v>
      </c>
    </row>
    <row r="432" spans="23:23" x14ac:dyDescent="0.25">
      <c r="W432" s="1">
        <v>66</v>
      </c>
    </row>
    <row r="433" spans="23:23" x14ac:dyDescent="0.25">
      <c r="W433" s="1">
        <v>67</v>
      </c>
    </row>
    <row r="434" spans="23:23" x14ac:dyDescent="0.25">
      <c r="W434" s="1">
        <v>68</v>
      </c>
    </row>
    <row r="435" spans="23:23" x14ac:dyDescent="0.25">
      <c r="W435" s="1">
        <v>69</v>
      </c>
    </row>
    <row r="436" spans="23:23" x14ac:dyDescent="0.25">
      <c r="W436" s="1">
        <v>70</v>
      </c>
    </row>
    <row r="437" spans="23:23" x14ac:dyDescent="0.25">
      <c r="W437" s="1">
        <v>71</v>
      </c>
    </row>
    <row r="438" spans="23:23" x14ac:dyDescent="0.25">
      <c r="W438" s="1">
        <v>72</v>
      </c>
    </row>
    <row r="439" spans="23:23" x14ac:dyDescent="0.25">
      <c r="W439" s="1">
        <v>73</v>
      </c>
    </row>
    <row r="440" spans="23:23" x14ac:dyDescent="0.25">
      <c r="W440" s="1">
        <v>74</v>
      </c>
    </row>
    <row r="441" spans="23:23" x14ac:dyDescent="0.25">
      <c r="W441" s="1">
        <v>75</v>
      </c>
    </row>
    <row r="442" spans="23:23" x14ac:dyDescent="0.25">
      <c r="W442" s="1">
        <v>76</v>
      </c>
    </row>
    <row r="443" spans="23:23" x14ac:dyDescent="0.25">
      <c r="W443" s="1">
        <v>77</v>
      </c>
    </row>
    <row r="444" spans="23:23" x14ac:dyDescent="0.25">
      <c r="W444" s="1">
        <v>78</v>
      </c>
    </row>
    <row r="445" spans="23:23" x14ac:dyDescent="0.25">
      <c r="W445" s="1">
        <v>79</v>
      </c>
    </row>
    <row r="446" spans="23:23" x14ac:dyDescent="0.25">
      <c r="W446" s="1">
        <v>80</v>
      </c>
    </row>
    <row r="447" spans="23:23" x14ac:dyDescent="0.25">
      <c r="W447" s="1">
        <v>81</v>
      </c>
    </row>
    <row r="448" spans="23:23" x14ac:dyDescent="0.25">
      <c r="W448" s="1">
        <v>82</v>
      </c>
    </row>
    <row r="449" spans="23:23" x14ac:dyDescent="0.25">
      <c r="W449" s="1">
        <v>83</v>
      </c>
    </row>
    <row r="450" spans="23:23" x14ac:dyDescent="0.25">
      <c r="W450" s="1">
        <v>84</v>
      </c>
    </row>
    <row r="451" spans="23:23" x14ac:dyDescent="0.25">
      <c r="W451" s="1">
        <v>85</v>
      </c>
    </row>
    <row r="452" spans="23:23" x14ac:dyDescent="0.25">
      <c r="W452" s="1">
        <v>86</v>
      </c>
    </row>
    <row r="453" spans="23:23" x14ac:dyDescent="0.25">
      <c r="W453" s="1">
        <v>87</v>
      </c>
    </row>
    <row r="454" spans="23:23" x14ac:dyDescent="0.25">
      <c r="W454" s="1">
        <v>88</v>
      </c>
    </row>
    <row r="455" spans="23:23" x14ac:dyDescent="0.25">
      <c r="W455" s="1">
        <v>89</v>
      </c>
    </row>
    <row r="456" spans="23:23" x14ac:dyDescent="0.25">
      <c r="W456" s="1">
        <v>90</v>
      </c>
    </row>
    <row r="457" spans="23:23" x14ac:dyDescent="0.25">
      <c r="W457" s="1">
        <v>91</v>
      </c>
    </row>
    <row r="458" spans="23:23" x14ac:dyDescent="0.25">
      <c r="W458" s="1">
        <v>92</v>
      </c>
    </row>
    <row r="459" spans="23:23" x14ac:dyDescent="0.25">
      <c r="W459" s="1">
        <v>93</v>
      </c>
    </row>
    <row r="460" spans="23:23" x14ac:dyDescent="0.25">
      <c r="W460" s="1">
        <v>94</v>
      </c>
    </row>
    <row r="461" spans="23:23" x14ac:dyDescent="0.25">
      <c r="W461" s="1">
        <v>95</v>
      </c>
    </row>
    <row r="462" spans="23:23" x14ac:dyDescent="0.25">
      <c r="W462" s="1">
        <v>96</v>
      </c>
    </row>
    <row r="463" spans="23:23" x14ac:dyDescent="0.25">
      <c r="W463" s="1">
        <v>97</v>
      </c>
    </row>
    <row r="464" spans="23:23" x14ac:dyDescent="0.25">
      <c r="W464" s="1">
        <v>98</v>
      </c>
    </row>
    <row r="465" spans="23:23" x14ac:dyDescent="0.25">
      <c r="W465" s="1">
        <v>99</v>
      </c>
    </row>
    <row r="466" spans="23:23" x14ac:dyDescent="0.25">
      <c r="W466" s="1">
        <v>100</v>
      </c>
    </row>
    <row r="467" spans="23:23" x14ac:dyDescent="0.25">
      <c r="W467" s="1">
        <v>101</v>
      </c>
    </row>
    <row r="468" spans="23:23" x14ac:dyDescent="0.25">
      <c r="W468" s="1">
        <v>102</v>
      </c>
    </row>
    <row r="469" spans="23:23" x14ac:dyDescent="0.25">
      <c r="W469" s="1">
        <v>103</v>
      </c>
    </row>
    <row r="470" spans="23:23" x14ac:dyDescent="0.25">
      <c r="W470" s="1">
        <v>104</v>
      </c>
    </row>
    <row r="471" spans="23:23" x14ac:dyDescent="0.25">
      <c r="W471" s="1">
        <v>105</v>
      </c>
    </row>
    <row r="472" spans="23:23" x14ac:dyDescent="0.25">
      <c r="W472" s="1">
        <v>106</v>
      </c>
    </row>
    <row r="473" spans="23:23" x14ac:dyDescent="0.25">
      <c r="W473" s="1">
        <v>107</v>
      </c>
    </row>
    <row r="474" spans="23:23" x14ac:dyDescent="0.25">
      <c r="W474" s="1">
        <v>108</v>
      </c>
    </row>
    <row r="475" spans="23:23" x14ac:dyDescent="0.25">
      <c r="W475" s="1">
        <v>109</v>
      </c>
    </row>
    <row r="476" spans="23:23" x14ac:dyDescent="0.25">
      <c r="W476" s="1">
        <v>110</v>
      </c>
    </row>
    <row r="477" spans="23:23" x14ac:dyDescent="0.25">
      <c r="W477" s="1">
        <v>111</v>
      </c>
    </row>
    <row r="478" spans="23:23" x14ac:dyDescent="0.25">
      <c r="W478" s="1">
        <v>112</v>
      </c>
    </row>
    <row r="479" spans="23:23" x14ac:dyDescent="0.25">
      <c r="W479" s="1">
        <v>113</v>
      </c>
    </row>
    <row r="480" spans="23:23" x14ac:dyDescent="0.25">
      <c r="W480" s="1">
        <v>114</v>
      </c>
    </row>
    <row r="481" spans="23:23" x14ac:dyDescent="0.25">
      <c r="W481" s="1">
        <v>115</v>
      </c>
    </row>
    <row r="482" spans="23:23" x14ac:dyDescent="0.25">
      <c r="W482" s="1">
        <v>116</v>
      </c>
    </row>
    <row r="483" spans="23:23" x14ac:dyDescent="0.25">
      <c r="W483" s="1">
        <v>117</v>
      </c>
    </row>
    <row r="484" spans="23:23" x14ac:dyDescent="0.25">
      <c r="W484" s="1">
        <v>118</v>
      </c>
    </row>
    <row r="485" spans="23:23" x14ac:dyDescent="0.25">
      <c r="W485" s="1">
        <v>119</v>
      </c>
    </row>
    <row r="486" spans="23:23" x14ac:dyDescent="0.25">
      <c r="W486" s="1">
        <v>120</v>
      </c>
    </row>
    <row r="487" spans="23:23" x14ac:dyDescent="0.25">
      <c r="W487" s="1">
        <v>121</v>
      </c>
    </row>
    <row r="488" spans="23:23" x14ac:dyDescent="0.25">
      <c r="W488" s="1">
        <v>122</v>
      </c>
    </row>
    <row r="489" spans="23:23" x14ac:dyDescent="0.25">
      <c r="W489" s="1">
        <v>123</v>
      </c>
    </row>
    <row r="490" spans="23:23" x14ac:dyDescent="0.25">
      <c r="W490" s="1">
        <v>124</v>
      </c>
    </row>
    <row r="491" spans="23:23" x14ac:dyDescent="0.25">
      <c r="W491" s="1">
        <v>125</v>
      </c>
    </row>
    <row r="492" spans="23:23" x14ac:dyDescent="0.25">
      <c r="W492" s="1">
        <v>126</v>
      </c>
    </row>
    <row r="493" spans="23:23" x14ac:dyDescent="0.25">
      <c r="W493" s="1">
        <v>127</v>
      </c>
    </row>
    <row r="494" spans="23:23" x14ac:dyDescent="0.25">
      <c r="W494" s="1">
        <v>128</v>
      </c>
    </row>
    <row r="495" spans="23:23" x14ac:dyDescent="0.25">
      <c r="W495" s="1">
        <v>129</v>
      </c>
    </row>
    <row r="496" spans="23:23" x14ac:dyDescent="0.25">
      <c r="W496" s="1">
        <v>130</v>
      </c>
    </row>
  </sheetData>
  <sortState xmlns:xlrd2="http://schemas.microsoft.com/office/spreadsheetml/2017/richdata2" ref="T20:U149">
    <sortCondition ref="U20:U149"/>
  </sortState>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C765B-F9B1-4766-B09C-CAD333DE5F64}">
  <dimension ref="B5:N672"/>
  <sheetViews>
    <sheetView showGridLines="0" topLeftCell="A4" zoomScaleNormal="100" workbookViewId="0">
      <selection activeCell="P22" sqref="P22"/>
    </sheetView>
  </sheetViews>
  <sheetFormatPr defaultRowHeight="15" x14ac:dyDescent="0.25"/>
  <cols>
    <col min="2" max="2" width="21" customWidth="1"/>
    <col min="4" max="4" width="21" customWidth="1"/>
    <col min="11" max="11" width="22.28515625" customWidth="1"/>
    <col min="12" max="12" width="8" customWidth="1"/>
    <col min="13" max="13" width="24" customWidth="1"/>
    <col min="14" max="14" width="10.5703125" customWidth="1"/>
  </cols>
  <sheetData>
    <row r="5" spans="2:14" x14ac:dyDescent="0.25">
      <c r="I5" s="131"/>
      <c r="K5" s="17" t="s">
        <v>123</v>
      </c>
      <c r="L5" s="17">
        <v>8</v>
      </c>
      <c r="M5" s="17" t="s">
        <v>102</v>
      </c>
      <c r="N5" s="17">
        <v>2</v>
      </c>
    </row>
    <row r="6" spans="2:14" x14ac:dyDescent="0.25">
      <c r="B6" s="1" t="s">
        <v>255</v>
      </c>
      <c r="C6" s="1">
        <v>3</v>
      </c>
      <c r="D6" s="1" t="s">
        <v>40</v>
      </c>
      <c r="E6" s="1">
        <v>4</v>
      </c>
      <c r="F6" s="1">
        <v>2014</v>
      </c>
      <c r="H6" s="1">
        <v>1</v>
      </c>
      <c r="I6" s="131"/>
      <c r="K6" s="17" t="s">
        <v>42</v>
      </c>
      <c r="L6" s="17">
        <v>5</v>
      </c>
      <c r="M6" s="17" t="s">
        <v>102</v>
      </c>
      <c r="N6" s="17">
        <v>4</v>
      </c>
    </row>
    <row r="7" spans="2:14" x14ac:dyDescent="0.25">
      <c r="B7" s="1" t="s">
        <v>255</v>
      </c>
      <c r="C7" s="1">
        <v>4</v>
      </c>
      <c r="D7" s="1" t="s">
        <v>107</v>
      </c>
      <c r="E7" s="1">
        <v>0</v>
      </c>
      <c r="F7" s="1">
        <v>2014</v>
      </c>
      <c r="H7" s="1">
        <v>2</v>
      </c>
      <c r="I7" s="131"/>
      <c r="K7" s="17" t="s">
        <v>58</v>
      </c>
      <c r="L7" s="17">
        <v>2</v>
      </c>
      <c r="M7" s="17" t="s">
        <v>123</v>
      </c>
      <c r="N7" s="17">
        <v>0</v>
      </c>
    </row>
    <row r="8" spans="2:14" x14ac:dyDescent="0.25">
      <c r="B8" s="17" t="s">
        <v>331</v>
      </c>
      <c r="C8" s="17">
        <v>3</v>
      </c>
      <c r="D8" s="17" t="s">
        <v>103</v>
      </c>
      <c r="E8" s="17">
        <v>2</v>
      </c>
      <c r="F8" s="1">
        <v>2005</v>
      </c>
      <c r="H8" s="17">
        <v>3</v>
      </c>
      <c r="I8" s="131"/>
      <c r="K8" s="17" t="s">
        <v>18</v>
      </c>
      <c r="L8" s="17">
        <v>2</v>
      </c>
      <c r="M8" s="17" t="s">
        <v>123</v>
      </c>
      <c r="N8" s="17">
        <v>1</v>
      </c>
    </row>
    <row r="9" spans="2:14" x14ac:dyDescent="0.25">
      <c r="B9" s="17" t="s">
        <v>233</v>
      </c>
      <c r="C9" s="17">
        <v>2</v>
      </c>
      <c r="D9" s="17" t="s">
        <v>18</v>
      </c>
      <c r="E9" s="17">
        <v>1</v>
      </c>
      <c r="F9" s="1">
        <v>2005</v>
      </c>
      <c r="H9" s="1">
        <v>4</v>
      </c>
      <c r="I9" s="131"/>
      <c r="K9" s="1" t="s">
        <v>58</v>
      </c>
      <c r="L9" s="1">
        <v>4</v>
      </c>
      <c r="M9" s="1" t="s">
        <v>106</v>
      </c>
      <c r="N9" s="1">
        <v>3</v>
      </c>
    </row>
    <row r="10" spans="2:14" x14ac:dyDescent="0.25">
      <c r="B10" s="1" t="s">
        <v>105</v>
      </c>
      <c r="C10" s="1">
        <v>1</v>
      </c>
      <c r="D10" s="1" t="s">
        <v>39</v>
      </c>
      <c r="E10" s="1">
        <v>11</v>
      </c>
      <c r="F10" s="1">
        <v>2018</v>
      </c>
      <c r="H10" s="1">
        <v>5</v>
      </c>
      <c r="I10" s="131"/>
      <c r="K10" s="17" t="s">
        <v>236</v>
      </c>
      <c r="L10" s="17">
        <v>2</v>
      </c>
      <c r="M10" s="17" t="s">
        <v>106</v>
      </c>
      <c r="N10" s="17">
        <v>1</v>
      </c>
    </row>
    <row r="11" spans="2:14" x14ac:dyDescent="0.25">
      <c r="B11" s="1" t="s">
        <v>105</v>
      </c>
      <c r="C11" s="1">
        <v>3</v>
      </c>
      <c r="D11" s="1" t="s">
        <v>101</v>
      </c>
      <c r="E11" s="1">
        <v>10</v>
      </c>
      <c r="F11" s="1">
        <v>2017</v>
      </c>
      <c r="H11" s="17">
        <v>6</v>
      </c>
      <c r="I11" s="131"/>
      <c r="K11" s="17" t="s">
        <v>106</v>
      </c>
      <c r="L11" s="17">
        <v>5</v>
      </c>
      <c r="M11" s="17" t="s">
        <v>108</v>
      </c>
      <c r="N11" s="17">
        <v>2</v>
      </c>
    </row>
    <row r="12" spans="2:14" x14ac:dyDescent="0.25">
      <c r="B12" s="1" t="s">
        <v>105</v>
      </c>
      <c r="C12" s="1">
        <v>6</v>
      </c>
      <c r="D12" s="1" t="s">
        <v>18</v>
      </c>
      <c r="E12" s="1">
        <v>3</v>
      </c>
      <c r="F12" s="1">
        <v>2016</v>
      </c>
      <c r="H12" s="1">
        <v>7</v>
      </c>
      <c r="I12" s="131"/>
      <c r="K12" s="17" t="s">
        <v>18</v>
      </c>
      <c r="L12" s="17">
        <v>4</v>
      </c>
      <c r="M12" s="17" t="s">
        <v>108</v>
      </c>
      <c r="N12" s="17">
        <v>2</v>
      </c>
    </row>
    <row r="13" spans="2:14" x14ac:dyDescent="0.25">
      <c r="B13" s="1" t="s">
        <v>105</v>
      </c>
      <c r="C13" s="1">
        <v>5</v>
      </c>
      <c r="D13" s="1" t="s">
        <v>40</v>
      </c>
      <c r="E13" s="1">
        <v>8</v>
      </c>
      <c r="F13" s="1">
        <v>2016</v>
      </c>
      <c r="H13" s="1">
        <v>8</v>
      </c>
      <c r="I13" s="131"/>
      <c r="K13" s="17" t="s">
        <v>106</v>
      </c>
      <c r="L13" s="17">
        <v>5</v>
      </c>
      <c r="M13" s="17" t="s">
        <v>58</v>
      </c>
      <c r="N13" s="17">
        <v>1</v>
      </c>
    </row>
    <row r="14" spans="2:14" x14ac:dyDescent="0.25">
      <c r="B14" s="1" t="s">
        <v>105</v>
      </c>
      <c r="C14" s="1">
        <v>3</v>
      </c>
      <c r="D14" s="1" t="s">
        <v>43</v>
      </c>
      <c r="E14" s="1">
        <v>2</v>
      </c>
      <c r="F14" s="1">
        <v>2016</v>
      </c>
      <c r="H14" s="17">
        <v>9</v>
      </c>
      <c r="I14" s="131"/>
      <c r="K14" s="17" t="s">
        <v>123</v>
      </c>
      <c r="L14" s="17">
        <v>11</v>
      </c>
      <c r="M14" s="17" t="s">
        <v>74</v>
      </c>
      <c r="N14" s="17">
        <v>1</v>
      </c>
    </row>
    <row r="15" spans="2:14" x14ac:dyDescent="0.25">
      <c r="B15" s="1" t="s">
        <v>105</v>
      </c>
      <c r="C15" s="1">
        <v>1</v>
      </c>
      <c r="D15" s="1" t="s">
        <v>109</v>
      </c>
      <c r="E15" s="1">
        <v>4</v>
      </c>
      <c r="F15" s="1">
        <v>2015</v>
      </c>
      <c r="H15" s="1">
        <v>10</v>
      </c>
      <c r="I15" s="131"/>
      <c r="K15" s="17" t="s">
        <v>108</v>
      </c>
      <c r="L15" s="17">
        <v>3</v>
      </c>
      <c r="M15" s="17" t="s">
        <v>74</v>
      </c>
      <c r="N15" s="17">
        <v>0</v>
      </c>
    </row>
    <row r="16" spans="2:14" x14ac:dyDescent="0.25">
      <c r="B16" s="1" t="s">
        <v>105</v>
      </c>
      <c r="C16" s="1">
        <v>14</v>
      </c>
      <c r="D16" s="1" t="s">
        <v>252</v>
      </c>
      <c r="E16" s="1">
        <v>11</v>
      </c>
      <c r="F16" s="1">
        <v>2014</v>
      </c>
      <c r="H16" s="1">
        <v>11</v>
      </c>
      <c r="I16" s="131"/>
      <c r="K16" s="17" t="s">
        <v>123</v>
      </c>
      <c r="L16" s="17">
        <v>5</v>
      </c>
      <c r="M16" s="17" t="s">
        <v>103</v>
      </c>
      <c r="N16" s="17">
        <v>0</v>
      </c>
    </row>
    <row r="17" spans="2:14" s="1" customFormat="1" x14ac:dyDescent="0.25">
      <c r="B17" s="1" t="s">
        <v>105</v>
      </c>
      <c r="C17" s="1">
        <v>4</v>
      </c>
      <c r="D17" s="1" t="s">
        <v>106</v>
      </c>
      <c r="E17" s="1">
        <v>5</v>
      </c>
      <c r="F17" s="1">
        <v>2014</v>
      </c>
      <c r="H17" s="17">
        <v>12</v>
      </c>
      <c r="I17" s="132"/>
      <c r="K17" s="17" t="s">
        <v>58</v>
      </c>
      <c r="L17" s="17">
        <v>2</v>
      </c>
      <c r="M17" s="17" t="s">
        <v>103</v>
      </c>
      <c r="N17" s="17">
        <v>1</v>
      </c>
    </row>
    <row r="18" spans="2:14" s="1" customFormat="1" x14ac:dyDescent="0.25">
      <c r="B18" s="1" t="s">
        <v>105</v>
      </c>
      <c r="C18" s="1">
        <v>1</v>
      </c>
      <c r="D18" s="1" t="s">
        <v>212</v>
      </c>
      <c r="E18" s="1">
        <v>0</v>
      </c>
      <c r="F18" s="1">
        <v>2014</v>
      </c>
      <c r="H18" s="1">
        <v>13</v>
      </c>
      <c r="I18" s="132"/>
      <c r="K18" s="17" t="s">
        <v>58</v>
      </c>
      <c r="L18" s="17">
        <v>4</v>
      </c>
      <c r="M18" s="17" t="s">
        <v>162</v>
      </c>
      <c r="N18" s="17">
        <v>3</v>
      </c>
    </row>
    <row r="19" spans="2:14" s="1" customFormat="1" x14ac:dyDescent="0.25">
      <c r="B19" s="1" t="s">
        <v>105</v>
      </c>
      <c r="C19" s="1">
        <v>2</v>
      </c>
      <c r="D19" s="17" t="s">
        <v>76</v>
      </c>
      <c r="E19" s="1">
        <v>1</v>
      </c>
      <c r="F19" s="1">
        <v>2013</v>
      </c>
      <c r="H19" s="1">
        <v>14</v>
      </c>
      <c r="I19" s="132"/>
      <c r="K19" s="17" t="s">
        <v>76</v>
      </c>
      <c r="L19" s="17">
        <v>3</v>
      </c>
      <c r="M19" s="17" t="s">
        <v>162</v>
      </c>
      <c r="N19" s="17">
        <v>0</v>
      </c>
    </row>
    <row r="20" spans="2:14" s="1" customFormat="1" x14ac:dyDescent="0.25">
      <c r="B20" s="1" t="s">
        <v>105</v>
      </c>
      <c r="C20" s="1">
        <v>3</v>
      </c>
      <c r="D20" s="1" t="s">
        <v>106</v>
      </c>
      <c r="E20" s="1">
        <v>6</v>
      </c>
      <c r="F20" s="1">
        <v>2013</v>
      </c>
      <c r="H20" s="17">
        <v>15</v>
      </c>
      <c r="I20" s="132"/>
      <c r="K20" s="17" t="s">
        <v>102</v>
      </c>
      <c r="L20" s="17">
        <v>4</v>
      </c>
      <c r="M20" s="17" t="s">
        <v>101</v>
      </c>
      <c r="N20" s="17">
        <v>1</v>
      </c>
    </row>
    <row r="21" spans="2:14" s="1" customFormat="1" x14ac:dyDescent="0.25">
      <c r="B21" s="1" t="s">
        <v>38</v>
      </c>
      <c r="C21" s="1">
        <v>2</v>
      </c>
      <c r="D21" s="1" t="s">
        <v>39</v>
      </c>
      <c r="E21" s="1">
        <v>4</v>
      </c>
      <c r="F21" s="1">
        <v>2024</v>
      </c>
      <c r="H21" s="1">
        <v>16</v>
      </c>
      <c r="I21" s="132"/>
      <c r="K21" s="17" t="s">
        <v>162</v>
      </c>
      <c r="L21" s="17">
        <v>7</v>
      </c>
      <c r="M21" s="17" t="s">
        <v>101</v>
      </c>
      <c r="N21" s="17">
        <v>1</v>
      </c>
    </row>
    <row r="22" spans="2:14" s="1" customFormat="1" x14ac:dyDescent="0.25">
      <c r="B22" s="1" t="s">
        <v>38</v>
      </c>
      <c r="C22" s="1">
        <v>4</v>
      </c>
      <c r="D22" s="1" t="s">
        <v>101</v>
      </c>
      <c r="E22" s="1">
        <v>9</v>
      </c>
      <c r="F22" s="1">
        <v>2024</v>
      </c>
      <c r="H22" s="1">
        <v>17</v>
      </c>
      <c r="I22" s="132"/>
      <c r="K22" s="17" t="s">
        <v>162</v>
      </c>
      <c r="L22" s="17">
        <v>4</v>
      </c>
      <c r="M22" s="17" t="s">
        <v>236</v>
      </c>
      <c r="N22" s="17">
        <v>1</v>
      </c>
    </row>
    <row r="23" spans="2:14" s="1" customFormat="1" x14ac:dyDescent="0.25">
      <c r="B23" s="1" t="s">
        <v>38</v>
      </c>
      <c r="C23" s="17">
        <v>3</v>
      </c>
      <c r="D23" s="1" t="s">
        <v>109</v>
      </c>
      <c r="E23" s="1">
        <v>4</v>
      </c>
      <c r="F23" s="1">
        <v>2023</v>
      </c>
      <c r="H23" s="17">
        <v>18</v>
      </c>
      <c r="I23" s="132"/>
      <c r="K23" s="17" t="s">
        <v>18</v>
      </c>
      <c r="L23" s="17">
        <v>3</v>
      </c>
      <c r="M23" s="17" t="s">
        <v>236</v>
      </c>
      <c r="N23" s="17">
        <v>2</v>
      </c>
    </row>
    <row r="24" spans="2:14" s="1" customFormat="1" x14ac:dyDescent="0.25">
      <c r="B24" s="1" t="s">
        <v>38</v>
      </c>
      <c r="C24" s="1">
        <v>0</v>
      </c>
      <c r="D24" s="17" t="s">
        <v>102</v>
      </c>
      <c r="E24" s="1">
        <v>4</v>
      </c>
      <c r="F24" s="1">
        <v>2023</v>
      </c>
      <c r="H24" s="1">
        <v>19</v>
      </c>
      <c r="I24" s="132"/>
      <c r="K24" s="17" t="s">
        <v>102</v>
      </c>
      <c r="L24" s="17">
        <v>2</v>
      </c>
      <c r="M24" s="17" t="s">
        <v>252</v>
      </c>
      <c r="N24" s="17">
        <v>1</v>
      </c>
    </row>
    <row r="25" spans="2:14" s="1" customFormat="1" x14ac:dyDescent="0.25">
      <c r="B25" s="1" t="s">
        <v>38</v>
      </c>
      <c r="C25" s="1">
        <v>5</v>
      </c>
      <c r="D25" s="1" t="s">
        <v>108</v>
      </c>
      <c r="E25" s="1">
        <v>4</v>
      </c>
      <c r="F25" s="1">
        <v>2022</v>
      </c>
      <c r="H25" s="1">
        <v>20</v>
      </c>
      <c r="I25" s="132"/>
      <c r="K25" s="17" t="s">
        <v>106</v>
      </c>
      <c r="L25" s="17">
        <v>5</v>
      </c>
      <c r="M25" s="17" t="s">
        <v>252</v>
      </c>
      <c r="N25" s="17">
        <v>0</v>
      </c>
    </row>
    <row r="26" spans="2:14" s="1" customFormat="1" x14ac:dyDescent="0.25">
      <c r="B26" s="1" t="s">
        <v>38</v>
      </c>
      <c r="C26" s="1">
        <v>4</v>
      </c>
      <c r="D26" s="1" t="s">
        <v>12</v>
      </c>
      <c r="E26" s="1">
        <v>0</v>
      </c>
      <c r="F26" s="1">
        <v>2019</v>
      </c>
      <c r="H26" s="17">
        <v>21</v>
      </c>
      <c r="I26" s="132"/>
      <c r="K26" s="17" t="s">
        <v>123</v>
      </c>
      <c r="L26" s="17">
        <v>4</v>
      </c>
      <c r="M26" s="17" t="s">
        <v>250</v>
      </c>
      <c r="N26" s="17">
        <v>2</v>
      </c>
    </row>
    <row r="27" spans="2:14" s="1" customFormat="1" x14ac:dyDescent="0.25">
      <c r="B27" s="1" t="s">
        <v>38</v>
      </c>
      <c r="C27" s="1">
        <v>2</v>
      </c>
      <c r="D27" s="17" t="s">
        <v>76</v>
      </c>
      <c r="E27" s="1">
        <v>10</v>
      </c>
      <c r="F27" s="1">
        <v>2019</v>
      </c>
      <c r="H27" s="1">
        <v>22</v>
      </c>
      <c r="I27" s="132"/>
      <c r="K27" s="17" t="s">
        <v>76</v>
      </c>
      <c r="L27" s="17">
        <v>11</v>
      </c>
      <c r="M27" s="17" t="s">
        <v>250</v>
      </c>
      <c r="N27" s="17">
        <v>7</v>
      </c>
    </row>
    <row r="28" spans="2:14" s="1" customFormat="1" x14ac:dyDescent="0.25">
      <c r="B28" s="1" t="s">
        <v>38</v>
      </c>
      <c r="C28" s="1">
        <v>7</v>
      </c>
      <c r="D28" s="1" t="s">
        <v>252</v>
      </c>
      <c r="E28" s="1">
        <v>5</v>
      </c>
      <c r="F28" s="1">
        <v>2019</v>
      </c>
      <c r="H28" s="1">
        <v>23</v>
      </c>
      <c r="I28" s="132"/>
      <c r="K28" s="17" t="s">
        <v>108</v>
      </c>
      <c r="L28" s="17">
        <v>11</v>
      </c>
      <c r="M28" s="17" t="s">
        <v>234</v>
      </c>
      <c r="N28" s="17">
        <v>4</v>
      </c>
    </row>
    <row r="29" spans="2:14" x14ac:dyDescent="0.25">
      <c r="B29" s="1" t="s">
        <v>38</v>
      </c>
      <c r="C29" s="1">
        <v>0</v>
      </c>
      <c r="D29" s="1" t="s">
        <v>103</v>
      </c>
      <c r="E29" s="1">
        <v>6</v>
      </c>
      <c r="F29" s="1">
        <v>2017</v>
      </c>
      <c r="H29" s="17">
        <v>24</v>
      </c>
      <c r="I29" s="131"/>
      <c r="K29" s="17" t="s">
        <v>76</v>
      </c>
      <c r="L29" s="17">
        <v>3</v>
      </c>
      <c r="M29" s="17" t="s">
        <v>234</v>
      </c>
      <c r="N29" s="17">
        <v>0</v>
      </c>
    </row>
    <row r="30" spans="2:14" x14ac:dyDescent="0.25">
      <c r="B30" s="1" t="s">
        <v>38</v>
      </c>
      <c r="C30" s="1">
        <v>2</v>
      </c>
      <c r="D30" s="1" t="s">
        <v>74</v>
      </c>
      <c r="E30" s="1">
        <v>5</v>
      </c>
      <c r="F30" s="1">
        <v>2017</v>
      </c>
      <c r="H30" s="1">
        <v>25</v>
      </c>
      <c r="I30" s="131"/>
      <c r="K30" s="17" t="s">
        <v>106</v>
      </c>
      <c r="L30" s="17">
        <v>11</v>
      </c>
      <c r="M30" s="17" t="s">
        <v>76</v>
      </c>
      <c r="N30" s="17">
        <v>6</v>
      </c>
    </row>
    <row r="31" spans="2:14" x14ac:dyDescent="0.25">
      <c r="B31" s="1" t="s">
        <v>38</v>
      </c>
      <c r="C31" s="1">
        <v>3</v>
      </c>
      <c r="D31" s="1" t="s">
        <v>40</v>
      </c>
      <c r="E31" s="1">
        <v>13</v>
      </c>
      <c r="F31" s="1">
        <v>2016</v>
      </c>
      <c r="H31" s="1">
        <v>26</v>
      </c>
      <c r="I31" s="131"/>
      <c r="K31" s="17" t="s">
        <v>58</v>
      </c>
      <c r="L31" s="17">
        <v>3</v>
      </c>
      <c r="M31" s="17" t="s">
        <v>76</v>
      </c>
      <c r="N31" s="17">
        <v>2</v>
      </c>
    </row>
    <row r="32" spans="2:14" x14ac:dyDescent="0.25">
      <c r="B32" s="1" t="s">
        <v>38</v>
      </c>
      <c r="C32" s="1">
        <v>7</v>
      </c>
      <c r="D32" s="1" t="s">
        <v>102</v>
      </c>
      <c r="E32" s="1">
        <v>6</v>
      </c>
      <c r="F32" s="1">
        <v>2016</v>
      </c>
      <c r="H32" s="17">
        <v>27</v>
      </c>
      <c r="I32" s="131"/>
      <c r="K32" s="17" t="s">
        <v>106</v>
      </c>
      <c r="L32" s="17">
        <v>8</v>
      </c>
      <c r="M32" s="17" t="s">
        <v>42</v>
      </c>
      <c r="N32" s="17">
        <v>2</v>
      </c>
    </row>
    <row r="33" spans="2:14" x14ac:dyDescent="0.25">
      <c r="B33" s="1" t="s">
        <v>38</v>
      </c>
      <c r="C33" s="1">
        <v>0</v>
      </c>
      <c r="D33" s="1" t="s">
        <v>253</v>
      </c>
      <c r="E33" s="1">
        <v>9</v>
      </c>
      <c r="F33" s="1">
        <v>2015</v>
      </c>
      <c r="H33" s="1">
        <v>28</v>
      </c>
      <c r="I33" s="131"/>
      <c r="K33" s="17" t="s">
        <v>162</v>
      </c>
      <c r="L33" s="17">
        <v>21</v>
      </c>
      <c r="M33" s="17" t="s">
        <v>42</v>
      </c>
      <c r="N33" s="17">
        <v>5</v>
      </c>
    </row>
    <row r="34" spans="2:14" x14ac:dyDescent="0.25">
      <c r="B34" s="1" t="s">
        <v>38</v>
      </c>
      <c r="C34" s="1">
        <v>3</v>
      </c>
      <c r="D34" s="1" t="s">
        <v>101</v>
      </c>
      <c r="E34" s="1">
        <v>10</v>
      </c>
      <c r="F34" s="1">
        <v>2014</v>
      </c>
      <c r="H34" s="1">
        <v>29</v>
      </c>
      <c r="I34" s="131"/>
      <c r="K34" s="17" t="s">
        <v>236</v>
      </c>
      <c r="L34" s="17">
        <v>12</v>
      </c>
      <c r="M34" s="17" t="s">
        <v>12</v>
      </c>
      <c r="N34" s="17">
        <v>1</v>
      </c>
    </row>
    <row r="35" spans="2:14" x14ac:dyDescent="0.25">
      <c r="B35" s="1" t="s">
        <v>38</v>
      </c>
      <c r="C35" s="1">
        <v>12</v>
      </c>
      <c r="D35" s="1" t="s">
        <v>152</v>
      </c>
      <c r="E35" s="1">
        <v>4</v>
      </c>
      <c r="F35" s="1">
        <v>2014</v>
      </c>
      <c r="H35" s="17">
        <v>30</v>
      </c>
      <c r="I35" s="131"/>
      <c r="K35" s="17" t="s">
        <v>252</v>
      </c>
      <c r="L35" s="17">
        <v>4</v>
      </c>
      <c r="M35" s="17" t="s">
        <v>12</v>
      </c>
      <c r="N35" s="17">
        <v>3</v>
      </c>
    </row>
    <row r="36" spans="2:14" x14ac:dyDescent="0.25">
      <c r="B36" s="1" t="s">
        <v>38</v>
      </c>
      <c r="C36" s="1">
        <v>2</v>
      </c>
      <c r="D36" s="1" t="s">
        <v>253</v>
      </c>
      <c r="E36" s="1">
        <v>6</v>
      </c>
      <c r="F36" s="1">
        <v>2013</v>
      </c>
      <c r="H36" s="1">
        <v>31</v>
      </c>
      <c r="I36" s="131"/>
      <c r="K36" s="17" t="s">
        <v>58</v>
      </c>
      <c r="L36" s="17">
        <v>5</v>
      </c>
      <c r="M36" s="17" t="s">
        <v>18</v>
      </c>
      <c r="N36" s="17">
        <v>3</v>
      </c>
    </row>
    <row r="37" spans="2:14" x14ac:dyDescent="0.25">
      <c r="B37" s="1" t="s">
        <v>38</v>
      </c>
      <c r="C37" s="1">
        <v>3</v>
      </c>
      <c r="D37" s="1" t="s">
        <v>43</v>
      </c>
      <c r="E37" s="1">
        <v>9</v>
      </c>
      <c r="F37" s="1">
        <v>2013</v>
      </c>
      <c r="H37" s="1">
        <v>32</v>
      </c>
      <c r="I37" s="131"/>
      <c r="K37" s="17" t="s">
        <v>76</v>
      </c>
      <c r="L37" s="17">
        <v>2</v>
      </c>
      <c r="M37" s="17" t="s">
        <v>18</v>
      </c>
      <c r="N37" s="17">
        <v>1</v>
      </c>
    </row>
    <row r="38" spans="2:14" x14ac:dyDescent="0.25">
      <c r="B38" s="1" t="s">
        <v>38</v>
      </c>
      <c r="C38" s="1">
        <v>5</v>
      </c>
      <c r="D38" s="17" t="s">
        <v>108</v>
      </c>
      <c r="E38" s="1">
        <v>3</v>
      </c>
      <c r="F38" s="1">
        <v>2012</v>
      </c>
      <c r="H38" s="17">
        <v>33</v>
      </c>
      <c r="I38" s="131"/>
      <c r="K38" s="17" t="s">
        <v>250</v>
      </c>
      <c r="L38" s="17">
        <v>8</v>
      </c>
      <c r="M38" s="17" t="s">
        <v>1</v>
      </c>
      <c r="N38" s="17">
        <v>2</v>
      </c>
    </row>
    <row r="39" spans="2:14" x14ac:dyDescent="0.25">
      <c r="B39" s="1" t="s">
        <v>38</v>
      </c>
      <c r="C39" s="1">
        <v>1</v>
      </c>
      <c r="D39" s="1" t="s">
        <v>185</v>
      </c>
      <c r="E39" s="1">
        <v>11</v>
      </c>
      <c r="F39" s="1">
        <v>2011</v>
      </c>
      <c r="H39" s="1">
        <v>34</v>
      </c>
      <c r="I39" s="131"/>
      <c r="K39" s="17" t="s">
        <v>234</v>
      </c>
      <c r="L39" s="17">
        <v>11</v>
      </c>
      <c r="M39" s="17" t="s">
        <v>1</v>
      </c>
      <c r="N39" s="17">
        <v>6</v>
      </c>
    </row>
    <row r="40" spans="2:14" x14ac:dyDescent="0.25">
      <c r="B40" s="1" t="s">
        <v>38</v>
      </c>
      <c r="C40" s="1">
        <v>5</v>
      </c>
      <c r="D40" s="1" t="s">
        <v>152</v>
      </c>
      <c r="E40" s="1">
        <v>6</v>
      </c>
      <c r="F40" s="1">
        <v>2011</v>
      </c>
      <c r="H40" s="1">
        <v>35</v>
      </c>
      <c r="I40" s="131"/>
    </row>
    <row r="41" spans="2:14" x14ac:dyDescent="0.25">
      <c r="B41" s="1" t="s">
        <v>38</v>
      </c>
      <c r="C41" s="1">
        <v>6</v>
      </c>
      <c r="D41" s="1" t="s">
        <v>104</v>
      </c>
      <c r="E41" s="1">
        <v>2</v>
      </c>
      <c r="F41" s="1">
        <v>2010</v>
      </c>
      <c r="H41" s="17">
        <v>36</v>
      </c>
      <c r="I41" s="131"/>
    </row>
    <row r="42" spans="2:14" x14ac:dyDescent="0.25">
      <c r="B42" s="1" t="s">
        <v>38</v>
      </c>
      <c r="C42" s="1">
        <v>1</v>
      </c>
      <c r="D42" s="1" t="s">
        <v>18</v>
      </c>
      <c r="E42" s="1">
        <v>3</v>
      </c>
      <c r="F42" s="1">
        <v>2009</v>
      </c>
      <c r="H42" s="1">
        <v>37</v>
      </c>
      <c r="I42" s="131"/>
    </row>
    <row r="43" spans="2:14" x14ac:dyDescent="0.25">
      <c r="B43" s="1" t="s">
        <v>38</v>
      </c>
      <c r="C43" s="1">
        <v>14</v>
      </c>
      <c r="D43" s="1" t="s">
        <v>161</v>
      </c>
      <c r="E43" s="1">
        <v>2</v>
      </c>
      <c r="F43" s="1">
        <v>2009</v>
      </c>
      <c r="H43" s="1">
        <v>38</v>
      </c>
      <c r="I43" s="131"/>
    </row>
    <row r="44" spans="2:14" x14ac:dyDescent="0.25">
      <c r="B44" s="1" t="s">
        <v>38</v>
      </c>
      <c r="C44" s="1">
        <v>2</v>
      </c>
      <c r="D44" s="1" t="s">
        <v>71</v>
      </c>
      <c r="E44" s="1">
        <v>6</v>
      </c>
      <c r="F44" s="1">
        <v>2009</v>
      </c>
      <c r="H44" s="17">
        <v>39</v>
      </c>
      <c r="I44" s="131"/>
    </row>
    <row r="45" spans="2:14" x14ac:dyDescent="0.25">
      <c r="B45" s="1" t="s">
        <v>38</v>
      </c>
      <c r="C45" s="1">
        <v>12</v>
      </c>
      <c r="D45" s="1" t="s">
        <v>162</v>
      </c>
      <c r="E45" s="1">
        <v>5</v>
      </c>
      <c r="F45" s="1">
        <v>2009</v>
      </c>
      <c r="H45" s="1">
        <v>40</v>
      </c>
      <c r="I45" s="131"/>
    </row>
    <row r="46" spans="2:14" x14ac:dyDescent="0.25">
      <c r="B46" s="17" t="s">
        <v>102</v>
      </c>
      <c r="C46" s="1">
        <v>0</v>
      </c>
      <c r="D46" s="1" t="s">
        <v>39</v>
      </c>
      <c r="E46" s="1">
        <v>3</v>
      </c>
      <c r="F46" s="1">
        <v>2024</v>
      </c>
      <c r="H46" s="1">
        <v>41</v>
      </c>
      <c r="I46" s="131"/>
    </row>
    <row r="47" spans="2:14" x14ac:dyDescent="0.25">
      <c r="B47" s="17" t="s">
        <v>102</v>
      </c>
      <c r="C47" s="17">
        <v>6</v>
      </c>
      <c r="D47" s="17" t="s">
        <v>119</v>
      </c>
      <c r="E47" s="1">
        <v>5</v>
      </c>
      <c r="F47" s="1">
        <v>2024</v>
      </c>
      <c r="H47" s="17">
        <v>42</v>
      </c>
      <c r="I47" s="131"/>
    </row>
    <row r="48" spans="2:14" x14ac:dyDescent="0.25">
      <c r="B48" s="17" t="s">
        <v>102</v>
      </c>
      <c r="C48" s="17">
        <v>1</v>
      </c>
      <c r="D48" s="1" t="s">
        <v>58</v>
      </c>
      <c r="E48" s="1">
        <v>10</v>
      </c>
      <c r="F48" s="1">
        <v>2023</v>
      </c>
      <c r="H48" s="1">
        <v>43</v>
      </c>
      <c r="I48" s="131"/>
    </row>
    <row r="49" spans="2:9" x14ac:dyDescent="0.25">
      <c r="B49" s="1" t="s">
        <v>102</v>
      </c>
      <c r="C49" s="1">
        <v>0</v>
      </c>
      <c r="D49" s="1" t="s">
        <v>18</v>
      </c>
      <c r="E49" s="1">
        <v>13</v>
      </c>
      <c r="F49" s="1">
        <v>2022</v>
      </c>
      <c r="H49" s="1">
        <v>44</v>
      </c>
      <c r="I49" s="131"/>
    </row>
    <row r="50" spans="2:9" x14ac:dyDescent="0.25">
      <c r="B50" s="1" t="s">
        <v>102</v>
      </c>
      <c r="C50" s="1">
        <v>3</v>
      </c>
      <c r="D50" s="1" t="s">
        <v>42</v>
      </c>
      <c r="E50" s="1">
        <v>2</v>
      </c>
      <c r="F50" s="1">
        <v>2022</v>
      </c>
      <c r="H50" s="17">
        <v>45</v>
      </c>
      <c r="I50" s="131"/>
    </row>
    <row r="51" spans="2:9" x14ac:dyDescent="0.25">
      <c r="B51" s="1" t="s">
        <v>102</v>
      </c>
      <c r="C51" s="1">
        <v>1</v>
      </c>
      <c r="D51" s="1" t="s">
        <v>43</v>
      </c>
      <c r="E51" s="1">
        <v>6</v>
      </c>
      <c r="F51" s="1">
        <v>2019</v>
      </c>
      <c r="H51" s="1">
        <v>46</v>
      </c>
      <c r="I51" s="131"/>
    </row>
    <row r="52" spans="2:9" x14ac:dyDescent="0.25">
      <c r="B52" s="1" t="s">
        <v>102</v>
      </c>
      <c r="C52" s="1">
        <v>3</v>
      </c>
      <c r="D52" s="1" t="s">
        <v>106</v>
      </c>
      <c r="E52" s="1">
        <v>0</v>
      </c>
      <c r="F52" s="1">
        <v>2019</v>
      </c>
      <c r="H52" s="1">
        <v>47</v>
      </c>
      <c r="I52" s="131"/>
    </row>
    <row r="53" spans="2:9" x14ac:dyDescent="0.25">
      <c r="B53" s="1" t="s">
        <v>102</v>
      </c>
      <c r="C53" s="1">
        <v>7</v>
      </c>
      <c r="D53" s="2" t="s">
        <v>74</v>
      </c>
      <c r="E53" s="1">
        <v>10</v>
      </c>
      <c r="F53" s="1">
        <v>2018</v>
      </c>
      <c r="H53" s="17">
        <v>48</v>
      </c>
      <c r="I53" s="131"/>
    </row>
    <row r="54" spans="2:9" x14ac:dyDescent="0.25">
      <c r="B54" s="17" t="s">
        <v>102</v>
      </c>
      <c r="C54" s="1">
        <v>1</v>
      </c>
      <c r="D54" s="1" t="s">
        <v>40</v>
      </c>
      <c r="E54" s="1">
        <v>2</v>
      </c>
      <c r="F54" s="1">
        <v>2017</v>
      </c>
      <c r="H54" s="1">
        <v>49</v>
      </c>
      <c r="I54" s="131"/>
    </row>
    <row r="55" spans="2:9" x14ac:dyDescent="0.25">
      <c r="B55" s="17" t="s">
        <v>102</v>
      </c>
      <c r="C55" s="1">
        <v>3</v>
      </c>
      <c r="D55" s="17" t="s">
        <v>108</v>
      </c>
      <c r="E55" s="1">
        <v>4</v>
      </c>
      <c r="F55" s="1">
        <v>2017</v>
      </c>
      <c r="H55" s="1">
        <v>50</v>
      </c>
      <c r="I55" s="131"/>
    </row>
    <row r="56" spans="2:9" x14ac:dyDescent="0.25">
      <c r="B56" s="17" t="s">
        <v>102</v>
      </c>
      <c r="C56" s="1">
        <v>7</v>
      </c>
      <c r="D56" s="1" t="s">
        <v>107</v>
      </c>
      <c r="E56" s="1">
        <v>2</v>
      </c>
      <c r="F56" s="1">
        <v>2016</v>
      </c>
      <c r="H56" s="17">
        <v>51</v>
      </c>
      <c r="I56" s="131"/>
    </row>
    <row r="57" spans="2:9" x14ac:dyDescent="0.25">
      <c r="B57" s="17" t="s">
        <v>102</v>
      </c>
      <c r="C57" s="1">
        <v>0</v>
      </c>
      <c r="D57" s="1" t="s">
        <v>18</v>
      </c>
      <c r="E57" s="1">
        <v>8</v>
      </c>
      <c r="F57" s="1">
        <v>2015</v>
      </c>
      <c r="H57" s="1">
        <v>52</v>
      </c>
      <c r="I57" s="131"/>
    </row>
    <row r="58" spans="2:9" x14ac:dyDescent="0.25">
      <c r="B58" s="1" t="s">
        <v>102</v>
      </c>
      <c r="C58" s="1">
        <v>8</v>
      </c>
      <c r="D58" s="1" t="s">
        <v>42</v>
      </c>
      <c r="E58" s="1">
        <v>7</v>
      </c>
      <c r="F58" s="1">
        <v>2015</v>
      </c>
      <c r="H58" s="1">
        <v>53</v>
      </c>
      <c r="I58" s="131"/>
    </row>
    <row r="59" spans="2:9" x14ac:dyDescent="0.25">
      <c r="B59" s="1" t="s">
        <v>102</v>
      </c>
      <c r="C59" s="1">
        <v>7</v>
      </c>
      <c r="D59" s="1" t="s">
        <v>43</v>
      </c>
      <c r="E59" s="1">
        <v>5</v>
      </c>
      <c r="F59" s="1">
        <v>2015</v>
      </c>
      <c r="H59" s="17">
        <v>54</v>
      </c>
      <c r="I59" s="131"/>
    </row>
    <row r="60" spans="2:9" x14ac:dyDescent="0.25">
      <c r="B60" s="17" t="s">
        <v>102</v>
      </c>
      <c r="C60" s="1">
        <v>2</v>
      </c>
      <c r="D60" s="1" t="s">
        <v>130</v>
      </c>
      <c r="E60" s="1">
        <v>8</v>
      </c>
      <c r="F60" s="1">
        <v>2014</v>
      </c>
      <c r="H60" s="1">
        <v>55</v>
      </c>
      <c r="I60" s="131"/>
    </row>
    <row r="61" spans="2:9" x14ac:dyDescent="0.25">
      <c r="B61" s="17" t="s">
        <v>102</v>
      </c>
      <c r="C61" s="1">
        <v>2</v>
      </c>
      <c r="D61" s="1" t="s">
        <v>58</v>
      </c>
      <c r="E61" s="1">
        <v>1</v>
      </c>
      <c r="F61" s="1">
        <v>2014</v>
      </c>
      <c r="H61" s="1">
        <v>56</v>
      </c>
      <c r="I61" s="131"/>
    </row>
    <row r="62" spans="2:9" x14ac:dyDescent="0.25">
      <c r="B62" s="1" t="s">
        <v>102</v>
      </c>
      <c r="C62" s="1">
        <v>4</v>
      </c>
      <c r="D62" s="1" t="s">
        <v>76</v>
      </c>
      <c r="E62" s="1">
        <v>3</v>
      </c>
      <c r="F62" s="1">
        <v>2011</v>
      </c>
      <c r="H62" s="17">
        <v>57</v>
      </c>
      <c r="I62" s="131"/>
    </row>
    <row r="63" spans="2:9" x14ac:dyDescent="0.25">
      <c r="B63" s="17" t="s">
        <v>102</v>
      </c>
      <c r="C63" s="1">
        <v>4</v>
      </c>
      <c r="D63" s="1" t="s">
        <v>39</v>
      </c>
      <c r="E63" s="1">
        <v>2</v>
      </c>
      <c r="F63" s="1">
        <v>2011</v>
      </c>
      <c r="H63" s="1">
        <v>58</v>
      </c>
      <c r="I63" s="131"/>
    </row>
    <row r="64" spans="2:9" x14ac:dyDescent="0.25">
      <c r="B64" s="1" t="s">
        <v>102</v>
      </c>
      <c r="C64" s="1">
        <v>1</v>
      </c>
      <c r="D64" s="1" t="s">
        <v>162</v>
      </c>
      <c r="E64" s="1">
        <v>8</v>
      </c>
      <c r="F64" s="1">
        <v>2011</v>
      </c>
      <c r="H64" s="1">
        <v>59</v>
      </c>
      <c r="I64" s="131"/>
    </row>
    <row r="65" spans="2:9" x14ac:dyDescent="0.25">
      <c r="B65" s="1" t="s">
        <v>102</v>
      </c>
      <c r="C65" s="1">
        <v>4</v>
      </c>
      <c r="D65" s="1" t="s">
        <v>58</v>
      </c>
      <c r="E65" s="1">
        <v>5</v>
      </c>
      <c r="F65" s="1">
        <v>2011</v>
      </c>
      <c r="H65" s="17">
        <v>60</v>
      </c>
      <c r="I65" s="131"/>
    </row>
    <row r="66" spans="2:9" x14ac:dyDescent="0.25">
      <c r="B66" s="17" t="s">
        <v>102</v>
      </c>
      <c r="C66" s="1">
        <v>6</v>
      </c>
      <c r="D66" s="1" t="s">
        <v>76</v>
      </c>
      <c r="E66" s="1">
        <v>7</v>
      </c>
      <c r="F66" s="1">
        <v>2010</v>
      </c>
      <c r="H66" s="1">
        <v>61</v>
      </c>
      <c r="I66" s="131"/>
    </row>
    <row r="67" spans="2:9" x14ac:dyDescent="0.25">
      <c r="B67" s="1" t="s">
        <v>102</v>
      </c>
      <c r="C67" s="1">
        <v>1</v>
      </c>
      <c r="D67" s="1" t="s">
        <v>58</v>
      </c>
      <c r="E67" s="1">
        <v>3</v>
      </c>
      <c r="F67" s="1">
        <v>2010</v>
      </c>
      <c r="H67" s="1">
        <v>62</v>
      </c>
      <c r="I67" s="131"/>
    </row>
    <row r="68" spans="2:9" x14ac:dyDescent="0.25">
      <c r="B68" s="17" t="s">
        <v>102</v>
      </c>
      <c r="C68" s="1">
        <v>5</v>
      </c>
      <c r="D68" s="1" t="s">
        <v>18</v>
      </c>
      <c r="E68" s="1">
        <v>9</v>
      </c>
      <c r="F68" s="1">
        <v>2009</v>
      </c>
      <c r="H68" s="17">
        <v>63</v>
      </c>
      <c r="I68" s="131"/>
    </row>
    <row r="69" spans="2:9" x14ac:dyDescent="0.25">
      <c r="B69" s="17" t="s">
        <v>102</v>
      </c>
      <c r="C69" s="1">
        <v>1</v>
      </c>
      <c r="D69" s="17" t="s">
        <v>76</v>
      </c>
      <c r="E69" s="1">
        <v>5</v>
      </c>
      <c r="F69" s="1">
        <v>2009</v>
      </c>
      <c r="H69" s="1">
        <v>64</v>
      </c>
      <c r="I69" s="131"/>
    </row>
    <row r="70" spans="2:9" x14ac:dyDescent="0.25">
      <c r="B70" s="17" t="s">
        <v>102</v>
      </c>
      <c r="C70" s="17">
        <v>2</v>
      </c>
      <c r="D70" s="17" t="s">
        <v>252</v>
      </c>
      <c r="E70" s="17">
        <v>1</v>
      </c>
      <c r="F70" s="1">
        <v>2004</v>
      </c>
      <c r="H70" s="1">
        <v>65</v>
      </c>
      <c r="I70" s="131"/>
    </row>
    <row r="71" spans="2:9" x14ac:dyDescent="0.25">
      <c r="B71" s="17" t="s">
        <v>102</v>
      </c>
      <c r="C71" s="17">
        <v>4</v>
      </c>
      <c r="D71" s="17" t="s">
        <v>101</v>
      </c>
      <c r="E71" s="17">
        <v>1</v>
      </c>
      <c r="F71" s="1">
        <v>2004</v>
      </c>
      <c r="H71" s="17">
        <v>66</v>
      </c>
      <c r="I71" s="131"/>
    </row>
    <row r="72" spans="2:9" x14ac:dyDescent="0.25">
      <c r="B72" s="17" t="s">
        <v>123</v>
      </c>
      <c r="C72" s="17">
        <v>7</v>
      </c>
      <c r="D72" s="17" t="s">
        <v>108</v>
      </c>
      <c r="E72" s="1">
        <v>9</v>
      </c>
      <c r="F72" s="1">
        <v>2023</v>
      </c>
      <c r="H72" s="1">
        <v>67</v>
      </c>
      <c r="I72" s="131"/>
    </row>
    <row r="73" spans="2:9" x14ac:dyDescent="0.25">
      <c r="B73" s="17" t="s">
        <v>123</v>
      </c>
      <c r="C73" s="17">
        <v>4</v>
      </c>
      <c r="D73" s="17" t="s">
        <v>232</v>
      </c>
      <c r="E73" s="17">
        <v>2</v>
      </c>
      <c r="F73" s="1">
        <v>2004</v>
      </c>
      <c r="H73" s="1">
        <v>68</v>
      </c>
      <c r="I73" s="131"/>
    </row>
    <row r="74" spans="2:9" x14ac:dyDescent="0.25">
      <c r="B74" s="17" t="s">
        <v>123</v>
      </c>
      <c r="C74" s="17">
        <v>5</v>
      </c>
      <c r="D74" s="17" t="s">
        <v>103</v>
      </c>
      <c r="E74" s="17">
        <v>0</v>
      </c>
      <c r="F74" s="1">
        <v>2004</v>
      </c>
      <c r="H74" s="17">
        <v>69</v>
      </c>
      <c r="I74" s="131"/>
    </row>
    <row r="75" spans="2:9" x14ac:dyDescent="0.25">
      <c r="B75" s="17" t="s">
        <v>123</v>
      </c>
      <c r="C75" s="17">
        <v>11</v>
      </c>
      <c r="D75" s="17" t="s">
        <v>74</v>
      </c>
      <c r="E75" s="17">
        <v>1</v>
      </c>
      <c r="F75" s="1">
        <v>2004</v>
      </c>
      <c r="H75" s="1">
        <v>70</v>
      </c>
      <c r="I75" s="131"/>
    </row>
    <row r="76" spans="2:9" x14ac:dyDescent="0.25">
      <c r="B76" s="17" t="s">
        <v>123</v>
      </c>
      <c r="C76" s="17">
        <v>8</v>
      </c>
      <c r="D76" s="17" t="s">
        <v>102</v>
      </c>
      <c r="E76" s="17">
        <v>2</v>
      </c>
      <c r="F76" s="1">
        <v>2004</v>
      </c>
      <c r="H76" s="1">
        <v>71</v>
      </c>
      <c r="I76" s="131"/>
    </row>
    <row r="77" spans="2:9" x14ac:dyDescent="0.25">
      <c r="B77" s="1" t="s">
        <v>106</v>
      </c>
      <c r="C77" s="17">
        <v>4</v>
      </c>
      <c r="D77" s="1" t="s">
        <v>102</v>
      </c>
      <c r="E77" s="1">
        <v>5</v>
      </c>
      <c r="F77" s="1">
        <v>2024</v>
      </c>
      <c r="H77" s="17">
        <v>72</v>
      </c>
      <c r="I77" s="131"/>
    </row>
    <row r="78" spans="2:9" x14ac:dyDescent="0.25">
      <c r="B78" s="17" t="s">
        <v>106</v>
      </c>
      <c r="C78" s="17">
        <v>4</v>
      </c>
      <c r="D78" s="17" t="s">
        <v>39</v>
      </c>
      <c r="E78" s="1">
        <v>5</v>
      </c>
      <c r="F78" s="1">
        <v>2023</v>
      </c>
      <c r="H78" s="1">
        <v>73</v>
      </c>
      <c r="I78" s="131"/>
    </row>
    <row r="79" spans="2:9" x14ac:dyDescent="0.25">
      <c r="B79" s="17" t="s">
        <v>106</v>
      </c>
      <c r="C79" s="1">
        <v>9</v>
      </c>
      <c r="D79" s="1" t="s">
        <v>12</v>
      </c>
      <c r="E79" s="1">
        <v>5</v>
      </c>
      <c r="F79" s="1">
        <v>2022</v>
      </c>
      <c r="H79" s="1">
        <v>74</v>
      </c>
      <c r="I79" s="131"/>
    </row>
    <row r="80" spans="2:9" x14ac:dyDescent="0.25">
      <c r="B80" s="1" t="s">
        <v>106</v>
      </c>
      <c r="C80" s="1">
        <v>3</v>
      </c>
      <c r="D80" s="1" t="s">
        <v>39</v>
      </c>
      <c r="E80" s="1">
        <v>11</v>
      </c>
      <c r="F80" s="1">
        <v>2022</v>
      </c>
      <c r="H80" s="17">
        <v>75</v>
      </c>
      <c r="I80" s="131"/>
    </row>
    <row r="81" spans="2:9" x14ac:dyDescent="0.25">
      <c r="B81" s="17" t="s">
        <v>106</v>
      </c>
      <c r="C81" s="1">
        <v>3</v>
      </c>
      <c r="D81" s="1" t="s">
        <v>182</v>
      </c>
      <c r="E81" s="1">
        <v>6</v>
      </c>
      <c r="F81" s="1">
        <v>2019</v>
      </c>
      <c r="H81" s="1">
        <v>76</v>
      </c>
      <c r="I81" s="131"/>
    </row>
    <row r="82" spans="2:9" x14ac:dyDescent="0.25">
      <c r="B82" s="1" t="s">
        <v>106</v>
      </c>
      <c r="C82" s="1">
        <v>4</v>
      </c>
      <c r="D82" s="1" t="s">
        <v>42</v>
      </c>
      <c r="E82" s="1">
        <v>5</v>
      </c>
      <c r="F82" s="1">
        <v>2018</v>
      </c>
      <c r="H82" s="1">
        <v>77</v>
      </c>
      <c r="I82" s="131"/>
    </row>
    <row r="83" spans="2:9" x14ac:dyDescent="0.25">
      <c r="B83" s="17" t="s">
        <v>106</v>
      </c>
      <c r="C83" s="1">
        <v>9</v>
      </c>
      <c r="D83" s="1" t="s">
        <v>107</v>
      </c>
      <c r="E83" s="1">
        <v>6</v>
      </c>
      <c r="F83" s="1">
        <v>2018</v>
      </c>
      <c r="H83" s="17">
        <v>78</v>
      </c>
      <c r="I83" s="131"/>
    </row>
    <row r="84" spans="2:9" x14ac:dyDescent="0.25">
      <c r="B84" s="1" t="s">
        <v>106</v>
      </c>
      <c r="C84" s="1">
        <v>4</v>
      </c>
      <c r="D84" s="1" t="s">
        <v>108</v>
      </c>
      <c r="E84" s="1">
        <v>5</v>
      </c>
      <c r="F84" s="1">
        <v>2018</v>
      </c>
      <c r="H84" s="1">
        <v>79</v>
      </c>
      <c r="I84" s="131"/>
    </row>
    <row r="85" spans="2:9" x14ac:dyDescent="0.25">
      <c r="B85" s="17" t="s">
        <v>106</v>
      </c>
      <c r="C85" s="1">
        <v>1</v>
      </c>
      <c r="D85" s="17" t="s">
        <v>76</v>
      </c>
      <c r="E85" s="1">
        <v>4</v>
      </c>
      <c r="F85" s="1">
        <v>2017</v>
      </c>
      <c r="H85" s="1">
        <v>80</v>
      </c>
      <c r="I85" s="131"/>
    </row>
    <row r="86" spans="2:9" x14ac:dyDescent="0.25">
      <c r="B86" s="1" t="s">
        <v>106</v>
      </c>
      <c r="C86" s="1">
        <v>2</v>
      </c>
      <c r="D86" s="1" t="s">
        <v>76</v>
      </c>
      <c r="E86" s="1">
        <v>11</v>
      </c>
      <c r="F86" s="1">
        <v>2016</v>
      </c>
      <c r="H86" s="17">
        <v>81</v>
      </c>
      <c r="I86" s="131"/>
    </row>
    <row r="87" spans="2:9" x14ac:dyDescent="0.25">
      <c r="B87" s="1" t="s">
        <v>106</v>
      </c>
      <c r="C87" s="1">
        <v>14</v>
      </c>
      <c r="D87" s="1" t="s">
        <v>103</v>
      </c>
      <c r="E87" s="1">
        <v>1</v>
      </c>
      <c r="F87" s="1">
        <v>2016</v>
      </c>
      <c r="H87" s="1">
        <v>82</v>
      </c>
      <c r="I87" s="131"/>
    </row>
    <row r="88" spans="2:9" x14ac:dyDescent="0.25">
      <c r="B88" s="1" t="s">
        <v>106</v>
      </c>
      <c r="C88" s="1">
        <v>0</v>
      </c>
      <c r="D88" s="1" t="s">
        <v>18</v>
      </c>
      <c r="E88" s="1">
        <v>1</v>
      </c>
      <c r="F88" s="1">
        <v>2015</v>
      </c>
      <c r="H88" s="1">
        <v>83</v>
      </c>
      <c r="I88" s="131"/>
    </row>
    <row r="89" spans="2:9" x14ac:dyDescent="0.25">
      <c r="B89" s="1" t="s">
        <v>106</v>
      </c>
      <c r="C89" s="1">
        <v>7</v>
      </c>
      <c r="D89" s="1" t="s">
        <v>38</v>
      </c>
      <c r="E89" s="1">
        <v>8</v>
      </c>
      <c r="F89" s="1">
        <v>2015</v>
      </c>
      <c r="H89" s="17">
        <v>84</v>
      </c>
      <c r="I89" s="131"/>
    </row>
    <row r="90" spans="2:9" x14ac:dyDescent="0.25">
      <c r="B90" s="17" t="s">
        <v>106</v>
      </c>
      <c r="C90" s="1">
        <v>3</v>
      </c>
      <c r="D90" s="1" t="s">
        <v>101</v>
      </c>
      <c r="E90" s="1">
        <v>7</v>
      </c>
      <c r="F90" s="1">
        <v>2014</v>
      </c>
      <c r="H90" s="1">
        <v>85</v>
      </c>
      <c r="I90" s="131"/>
    </row>
    <row r="91" spans="2:9" x14ac:dyDescent="0.25">
      <c r="B91" s="1" t="s">
        <v>106</v>
      </c>
      <c r="C91" s="1">
        <v>3</v>
      </c>
      <c r="D91" s="1" t="s">
        <v>76</v>
      </c>
      <c r="E91" s="1">
        <v>10</v>
      </c>
      <c r="F91" s="1">
        <v>2013</v>
      </c>
      <c r="H91" s="1">
        <v>86</v>
      </c>
      <c r="I91" s="131"/>
    </row>
    <row r="92" spans="2:9" x14ac:dyDescent="0.25">
      <c r="B92" s="1" t="s">
        <v>106</v>
      </c>
      <c r="C92" s="1">
        <v>1</v>
      </c>
      <c r="D92" s="1" t="s">
        <v>104</v>
      </c>
      <c r="E92" s="1">
        <v>4</v>
      </c>
      <c r="F92" s="1">
        <v>2013</v>
      </c>
      <c r="H92" s="17">
        <v>87</v>
      </c>
      <c r="I92" s="131"/>
    </row>
    <row r="93" spans="2:9" x14ac:dyDescent="0.25">
      <c r="B93" s="1" t="s">
        <v>106</v>
      </c>
      <c r="C93" s="1">
        <v>4</v>
      </c>
      <c r="D93" s="1" t="s">
        <v>58</v>
      </c>
      <c r="E93" s="1">
        <v>3</v>
      </c>
      <c r="F93" s="1">
        <v>2013</v>
      </c>
      <c r="H93" s="1">
        <v>88</v>
      </c>
      <c r="I93" s="131"/>
    </row>
    <row r="94" spans="2:9" x14ac:dyDescent="0.25">
      <c r="B94" s="1" t="s">
        <v>106</v>
      </c>
      <c r="C94" s="1">
        <v>8</v>
      </c>
      <c r="D94" s="1" t="s">
        <v>108</v>
      </c>
      <c r="E94" s="1">
        <v>6</v>
      </c>
      <c r="F94" s="1">
        <v>2013</v>
      </c>
      <c r="H94" s="1">
        <v>89</v>
      </c>
      <c r="I94" s="131"/>
    </row>
    <row r="95" spans="2:9" x14ac:dyDescent="0.25">
      <c r="B95" s="1" t="s">
        <v>106</v>
      </c>
      <c r="C95" s="1">
        <v>0</v>
      </c>
      <c r="D95" s="1" t="s">
        <v>18</v>
      </c>
      <c r="E95" s="1">
        <v>2</v>
      </c>
      <c r="F95" s="1">
        <v>2012</v>
      </c>
      <c r="H95" s="17">
        <v>90</v>
      </c>
      <c r="I95" s="131"/>
    </row>
    <row r="96" spans="2:9" x14ac:dyDescent="0.25">
      <c r="B96" s="1" t="s">
        <v>106</v>
      </c>
      <c r="C96" s="1">
        <v>1</v>
      </c>
      <c r="D96" s="1" t="s">
        <v>104</v>
      </c>
      <c r="E96" s="1">
        <v>2</v>
      </c>
      <c r="F96" s="1">
        <v>2010</v>
      </c>
      <c r="H96" s="1">
        <v>91</v>
      </c>
      <c r="I96" s="131"/>
    </row>
    <row r="97" spans="2:9" x14ac:dyDescent="0.25">
      <c r="B97" s="17" t="s">
        <v>106</v>
      </c>
      <c r="C97" s="1">
        <v>2</v>
      </c>
      <c r="D97" s="1" t="s">
        <v>158</v>
      </c>
      <c r="E97" s="1">
        <v>10</v>
      </c>
      <c r="F97" s="1">
        <v>2010</v>
      </c>
      <c r="H97" s="1">
        <v>92</v>
      </c>
      <c r="I97" s="131"/>
    </row>
    <row r="98" spans="2:9" x14ac:dyDescent="0.25">
      <c r="B98" s="17" t="s">
        <v>106</v>
      </c>
      <c r="C98" s="1">
        <v>2</v>
      </c>
      <c r="D98" s="1" t="s">
        <v>12</v>
      </c>
      <c r="E98" s="1">
        <v>0</v>
      </c>
      <c r="F98" s="1">
        <v>2009</v>
      </c>
      <c r="H98" s="17">
        <v>93</v>
      </c>
      <c r="I98" s="131"/>
    </row>
    <row r="99" spans="2:9" x14ac:dyDescent="0.25">
      <c r="B99" s="17" t="s">
        <v>106</v>
      </c>
      <c r="C99" s="1">
        <v>3</v>
      </c>
      <c r="D99" s="1" t="s">
        <v>40</v>
      </c>
      <c r="E99" s="1">
        <v>4</v>
      </c>
      <c r="F99" s="1">
        <v>2009</v>
      </c>
      <c r="H99" s="1">
        <v>94</v>
      </c>
      <c r="I99" s="131"/>
    </row>
    <row r="100" spans="2:9" x14ac:dyDescent="0.25">
      <c r="B100" s="17" t="s">
        <v>106</v>
      </c>
      <c r="C100" s="1">
        <v>1</v>
      </c>
      <c r="D100" s="1" t="s">
        <v>160</v>
      </c>
      <c r="E100" s="1">
        <v>2</v>
      </c>
      <c r="F100" s="1">
        <v>2009</v>
      </c>
      <c r="H100" s="1">
        <v>95</v>
      </c>
      <c r="I100" s="131"/>
    </row>
    <row r="101" spans="2:9" x14ac:dyDescent="0.25">
      <c r="B101" s="17" t="s">
        <v>106</v>
      </c>
      <c r="C101" s="17">
        <v>8</v>
      </c>
      <c r="D101" s="1" t="s">
        <v>42</v>
      </c>
      <c r="E101" s="17">
        <v>2</v>
      </c>
      <c r="F101" s="1">
        <v>2004</v>
      </c>
      <c r="H101" s="17">
        <v>96</v>
      </c>
      <c r="I101" s="131"/>
    </row>
    <row r="102" spans="2:9" x14ac:dyDescent="0.25">
      <c r="B102" s="17" t="s">
        <v>106</v>
      </c>
      <c r="C102" s="17">
        <v>11</v>
      </c>
      <c r="D102" s="17" t="s">
        <v>76</v>
      </c>
      <c r="E102" s="17">
        <v>6</v>
      </c>
      <c r="F102" s="1">
        <v>2004</v>
      </c>
      <c r="H102" s="1">
        <v>97</v>
      </c>
      <c r="I102" s="131"/>
    </row>
    <row r="103" spans="2:9" x14ac:dyDescent="0.25">
      <c r="B103" s="17" t="s">
        <v>106</v>
      </c>
      <c r="C103" s="17">
        <v>5</v>
      </c>
      <c r="D103" s="17" t="s">
        <v>252</v>
      </c>
      <c r="E103" s="17">
        <v>0</v>
      </c>
      <c r="F103" s="1">
        <v>2004</v>
      </c>
      <c r="H103" s="1">
        <v>98</v>
      </c>
      <c r="I103" s="131"/>
    </row>
    <row r="104" spans="2:9" x14ac:dyDescent="0.25">
      <c r="B104" s="17" t="s">
        <v>106</v>
      </c>
      <c r="C104" s="17">
        <v>5</v>
      </c>
      <c r="D104" s="17" t="s">
        <v>58</v>
      </c>
      <c r="E104" s="17">
        <v>1</v>
      </c>
      <c r="F104" s="1">
        <v>2004</v>
      </c>
      <c r="H104" s="17">
        <v>99</v>
      </c>
      <c r="I104" s="131"/>
    </row>
    <row r="105" spans="2:9" x14ac:dyDescent="0.25">
      <c r="B105" s="17" t="s">
        <v>106</v>
      </c>
      <c r="C105" s="17">
        <v>5</v>
      </c>
      <c r="D105" s="17" t="s">
        <v>108</v>
      </c>
      <c r="E105" s="17">
        <v>2</v>
      </c>
      <c r="F105" s="1">
        <v>2004</v>
      </c>
      <c r="H105" s="1">
        <v>100</v>
      </c>
      <c r="I105" s="131"/>
    </row>
    <row r="106" spans="2:9" x14ac:dyDescent="0.25">
      <c r="B106" s="17" t="s">
        <v>108</v>
      </c>
      <c r="C106" s="17">
        <v>10</v>
      </c>
      <c r="D106" s="17" t="s">
        <v>103</v>
      </c>
      <c r="E106" s="1">
        <v>11</v>
      </c>
      <c r="F106" s="1">
        <v>2024</v>
      </c>
      <c r="H106" s="1">
        <v>101</v>
      </c>
      <c r="I106" s="131"/>
    </row>
    <row r="107" spans="2:9" x14ac:dyDescent="0.25">
      <c r="B107" s="1" t="s">
        <v>108</v>
      </c>
      <c r="C107" s="1">
        <v>0</v>
      </c>
      <c r="D107" s="1" t="s">
        <v>18</v>
      </c>
      <c r="E107" s="1">
        <v>14</v>
      </c>
      <c r="F107" s="1">
        <v>2023</v>
      </c>
      <c r="H107" s="17">
        <v>102</v>
      </c>
      <c r="I107" s="131"/>
    </row>
    <row r="108" spans="2:9" x14ac:dyDescent="0.25">
      <c r="B108" s="1" t="s">
        <v>108</v>
      </c>
      <c r="C108" s="17">
        <v>1</v>
      </c>
      <c r="D108" s="17" t="s">
        <v>101</v>
      </c>
      <c r="E108" s="1">
        <v>3</v>
      </c>
      <c r="F108" s="1">
        <v>2023</v>
      </c>
      <c r="H108" s="1">
        <v>103</v>
      </c>
      <c r="I108" s="131"/>
    </row>
    <row r="109" spans="2:9" x14ac:dyDescent="0.25">
      <c r="B109" s="1" t="s">
        <v>108</v>
      </c>
      <c r="C109" s="1">
        <v>1</v>
      </c>
      <c r="D109" s="1" t="s">
        <v>18</v>
      </c>
      <c r="E109" s="1">
        <v>8</v>
      </c>
      <c r="F109" s="1">
        <v>2022</v>
      </c>
      <c r="H109" s="1">
        <v>104</v>
      </c>
      <c r="I109" s="131"/>
    </row>
    <row r="110" spans="2:9" x14ac:dyDescent="0.25">
      <c r="B110" s="1" t="s">
        <v>108</v>
      </c>
      <c r="C110" s="1">
        <v>10</v>
      </c>
      <c r="D110" s="1" t="s">
        <v>119</v>
      </c>
      <c r="E110" s="1">
        <v>0</v>
      </c>
      <c r="F110" s="1">
        <v>2019</v>
      </c>
      <c r="H110" s="17">
        <v>105</v>
      </c>
      <c r="I110" s="131"/>
    </row>
    <row r="111" spans="2:9" x14ac:dyDescent="0.25">
      <c r="B111" s="1" t="s">
        <v>108</v>
      </c>
      <c r="C111" s="1">
        <v>4</v>
      </c>
      <c r="D111" s="1" t="s">
        <v>109</v>
      </c>
      <c r="E111" s="1">
        <v>2</v>
      </c>
      <c r="F111" s="1">
        <v>2018</v>
      </c>
      <c r="H111" s="1">
        <v>106</v>
      </c>
      <c r="I111" s="131"/>
    </row>
    <row r="112" spans="2:9" x14ac:dyDescent="0.25">
      <c r="B112" s="1" t="s">
        <v>108</v>
      </c>
      <c r="C112" s="1">
        <v>5</v>
      </c>
      <c r="D112" s="1" t="s">
        <v>43</v>
      </c>
      <c r="E112" s="1">
        <v>10</v>
      </c>
      <c r="F112" s="1">
        <v>2018</v>
      </c>
      <c r="H112" s="1">
        <v>107</v>
      </c>
      <c r="I112" s="131"/>
    </row>
    <row r="113" spans="2:9" x14ac:dyDescent="0.25">
      <c r="B113" s="1" t="s">
        <v>108</v>
      </c>
      <c r="C113" s="1">
        <v>5</v>
      </c>
      <c r="D113" s="1" t="s">
        <v>39</v>
      </c>
      <c r="E113" s="1">
        <v>6</v>
      </c>
      <c r="F113" s="1">
        <v>2017</v>
      </c>
      <c r="H113" s="17">
        <v>108</v>
      </c>
      <c r="I113" s="131"/>
    </row>
    <row r="114" spans="2:9" x14ac:dyDescent="0.25">
      <c r="B114" s="1" t="s">
        <v>108</v>
      </c>
      <c r="C114" s="1">
        <v>3</v>
      </c>
      <c r="D114" s="1" t="s">
        <v>252</v>
      </c>
      <c r="E114" s="1">
        <v>1</v>
      </c>
      <c r="F114" s="1">
        <v>2017</v>
      </c>
      <c r="H114" s="1">
        <v>109</v>
      </c>
      <c r="I114" s="131"/>
    </row>
    <row r="115" spans="2:9" x14ac:dyDescent="0.25">
      <c r="B115" s="1" t="s">
        <v>108</v>
      </c>
      <c r="C115" s="1">
        <v>1</v>
      </c>
      <c r="D115" s="1" t="s">
        <v>104</v>
      </c>
      <c r="E115" s="1">
        <v>10</v>
      </c>
      <c r="F115" s="1">
        <v>2017</v>
      </c>
      <c r="H115" s="1">
        <v>110</v>
      </c>
      <c r="I115" s="131"/>
    </row>
    <row r="116" spans="2:9" x14ac:dyDescent="0.25">
      <c r="B116" s="1" t="s">
        <v>108</v>
      </c>
      <c r="C116" s="1">
        <v>2</v>
      </c>
      <c r="D116" s="1" t="s">
        <v>106</v>
      </c>
      <c r="E116" s="1">
        <v>6</v>
      </c>
      <c r="F116" s="1">
        <v>2016</v>
      </c>
      <c r="H116" s="17">
        <v>111</v>
      </c>
      <c r="I116" s="131"/>
    </row>
    <row r="117" spans="2:9" x14ac:dyDescent="0.25">
      <c r="B117" s="1" t="s">
        <v>108</v>
      </c>
      <c r="C117" s="1">
        <v>5</v>
      </c>
      <c r="D117" s="1" t="s">
        <v>12</v>
      </c>
      <c r="E117" s="1">
        <v>4</v>
      </c>
      <c r="F117" s="1">
        <v>2015</v>
      </c>
      <c r="H117" s="1">
        <v>112</v>
      </c>
      <c r="I117" s="131"/>
    </row>
    <row r="118" spans="2:9" x14ac:dyDescent="0.25">
      <c r="B118" s="1" t="s">
        <v>108</v>
      </c>
      <c r="C118" s="1">
        <v>0</v>
      </c>
      <c r="D118" s="1" t="s">
        <v>104</v>
      </c>
      <c r="E118" s="1">
        <v>6</v>
      </c>
      <c r="F118" s="1">
        <v>2015</v>
      </c>
      <c r="H118" s="1">
        <v>113</v>
      </c>
      <c r="I118" s="131"/>
    </row>
    <row r="119" spans="2:9" x14ac:dyDescent="0.25">
      <c r="B119" s="1" t="s">
        <v>108</v>
      </c>
      <c r="C119" s="1">
        <v>7</v>
      </c>
      <c r="D119" s="1" t="s">
        <v>182</v>
      </c>
      <c r="E119" s="1">
        <v>15</v>
      </c>
      <c r="F119" s="1">
        <v>2014</v>
      </c>
      <c r="H119" s="17">
        <v>114</v>
      </c>
      <c r="I119" s="131"/>
    </row>
    <row r="120" spans="2:9" x14ac:dyDescent="0.25">
      <c r="B120" s="1" t="s">
        <v>108</v>
      </c>
      <c r="C120" s="1">
        <v>3</v>
      </c>
      <c r="D120" s="1" t="s">
        <v>253</v>
      </c>
      <c r="E120" s="1">
        <v>6</v>
      </c>
      <c r="F120" s="1">
        <v>2014</v>
      </c>
      <c r="H120" s="1">
        <v>115</v>
      </c>
      <c r="I120" s="131"/>
    </row>
    <row r="121" spans="2:9" x14ac:dyDescent="0.25">
      <c r="B121" s="1" t="s">
        <v>108</v>
      </c>
      <c r="C121" s="1">
        <v>3</v>
      </c>
      <c r="D121" s="1" t="s">
        <v>111</v>
      </c>
      <c r="E121" s="1">
        <v>1</v>
      </c>
      <c r="F121" s="1">
        <v>2013</v>
      </c>
      <c r="H121" s="1">
        <v>116</v>
      </c>
      <c r="I121" s="131"/>
    </row>
    <row r="122" spans="2:9" x14ac:dyDescent="0.25">
      <c r="B122" s="1" t="s">
        <v>108</v>
      </c>
      <c r="C122" s="1">
        <v>3</v>
      </c>
      <c r="D122" s="1" t="s">
        <v>101</v>
      </c>
      <c r="E122" s="1">
        <v>10</v>
      </c>
      <c r="F122" s="1">
        <v>2013</v>
      </c>
      <c r="H122" s="17">
        <v>117</v>
      </c>
      <c r="I122" s="131"/>
    </row>
    <row r="123" spans="2:9" x14ac:dyDescent="0.25">
      <c r="B123" s="1" t="s">
        <v>108</v>
      </c>
      <c r="C123" s="1">
        <v>4</v>
      </c>
      <c r="D123" s="1" t="s">
        <v>109</v>
      </c>
      <c r="E123" s="1">
        <v>7</v>
      </c>
      <c r="F123" s="1">
        <v>2011</v>
      </c>
      <c r="H123" s="1">
        <v>118</v>
      </c>
      <c r="I123" s="131"/>
    </row>
    <row r="124" spans="2:9" x14ac:dyDescent="0.25">
      <c r="B124" s="1" t="s">
        <v>108</v>
      </c>
      <c r="C124" s="1">
        <v>1</v>
      </c>
      <c r="D124" s="1" t="s">
        <v>158</v>
      </c>
      <c r="E124" s="1">
        <v>5</v>
      </c>
      <c r="F124" s="1">
        <v>2011</v>
      </c>
      <c r="H124" s="1">
        <v>119</v>
      </c>
      <c r="I124" s="131"/>
    </row>
    <row r="125" spans="2:9" x14ac:dyDescent="0.25">
      <c r="B125" s="1" t="s">
        <v>108</v>
      </c>
      <c r="C125" s="1">
        <v>5</v>
      </c>
      <c r="D125" s="1" t="s">
        <v>229</v>
      </c>
      <c r="E125" s="1">
        <v>7</v>
      </c>
      <c r="F125" s="1">
        <v>2010</v>
      </c>
      <c r="H125" s="17">
        <v>120</v>
      </c>
      <c r="I125" s="131"/>
    </row>
    <row r="126" spans="2:9" x14ac:dyDescent="0.25">
      <c r="B126" s="1" t="s">
        <v>108</v>
      </c>
      <c r="C126" s="1">
        <v>6</v>
      </c>
      <c r="D126" s="1" t="s">
        <v>152</v>
      </c>
      <c r="E126" s="1">
        <v>11</v>
      </c>
      <c r="F126" s="1">
        <v>2009</v>
      </c>
      <c r="H126" s="1">
        <v>121</v>
      </c>
      <c r="I126" s="131"/>
    </row>
    <row r="127" spans="2:9" x14ac:dyDescent="0.25">
      <c r="B127" s="1" t="s">
        <v>108</v>
      </c>
      <c r="C127" s="1">
        <v>1</v>
      </c>
      <c r="D127" s="1" t="s">
        <v>158</v>
      </c>
      <c r="E127" s="1">
        <v>0</v>
      </c>
      <c r="F127" s="1">
        <v>2009</v>
      </c>
      <c r="H127" s="1">
        <v>122</v>
      </c>
      <c r="I127" s="131"/>
    </row>
    <row r="128" spans="2:9" x14ac:dyDescent="0.25">
      <c r="B128" s="17" t="s">
        <v>108</v>
      </c>
      <c r="C128" s="17">
        <v>9</v>
      </c>
      <c r="D128" s="17" t="s">
        <v>12</v>
      </c>
      <c r="E128" s="17">
        <v>4</v>
      </c>
      <c r="F128" s="1">
        <v>2005</v>
      </c>
      <c r="H128" s="17">
        <v>123</v>
      </c>
      <c r="I128" s="131"/>
    </row>
    <row r="129" spans="2:9" x14ac:dyDescent="0.25">
      <c r="B129" s="17" t="s">
        <v>108</v>
      </c>
      <c r="C129" s="17">
        <v>10</v>
      </c>
      <c r="D129" s="17" t="s">
        <v>40</v>
      </c>
      <c r="E129" s="17">
        <v>0</v>
      </c>
      <c r="F129" s="1">
        <v>2005</v>
      </c>
      <c r="H129" s="1">
        <v>124</v>
      </c>
      <c r="I129" s="131"/>
    </row>
    <row r="130" spans="2:9" x14ac:dyDescent="0.25">
      <c r="B130" s="17" t="s">
        <v>108</v>
      </c>
      <c r="C130" s="17">
        <v>10</v>
      </c>
      <c r="D130" s="17" t="s">
        <v>236</v>
      </c>
      <c r="E130" s="17">
        <v>7</v>
      </c>
      <c r="F130" s="1">
        <v>2005</v>
      </c>
      <c r="H130" s="1">
        <v>125</v>
      </c>
      <c r="I130" s="131"/>
    </row>
    <row r="131" spans="2:9" x14ac:dyDescent="0.25">
      <c r="B131" s="17" t="s">
        <v>108</v>
      </c>
      <c r="C131" s="17">
        <v>5</v>
      </c>
      <c r="D131" s="17" t="s">
        <v>58</v>
      </c>
      <c r="E131" s="17">
        <v>4</v>
      </c>
      <c r="F131" s="1">
        <v>2005</v>
      </c>
      <c r="H131" s="17">
        <v>126</v>
      </c>
      <c r="I131" s="131"/>
    </row>
    <row r="132" spans="2:9" x14ac:dyDescent="0.25">
      <c r="B132" s="17" t="s">
        <v>108</v>
      </c>
      <c r="C132" s="17">
        <v>5</v>
      </c>
      <c r="D132" s="17" t="s">
        <v>256</v>
      </c>
      <c r="E132" s="17">
        <v>0</v>
      </c>
      <c r="F132" s="1">
        <v>2005</v>
      </c>
      <c r="H132" s="1">
        <v>127</v>
      </c>
      <c r="I132" s="131"/>
    </row>
    <row r="133" spans="2:9" x14ac:dyDescent="0.25">
      <c r="B133" s="17" t="s">
        <v>108</v>
      </c>
      <c r="C133" s="17">
        <v>11</v>
      </c>
      <c r="D133" s="17" t="s">
        <v>234</v>
      </c>
      <c r="E133" s="17">
        <v>4</v>
      </c>
      <c r="F133" s="1">
        <v>2004</v>
      </c>
      <c r="H133" s="1">
        <v>128</v>
      </c>
      <c r="I133" s="131"/>
    </row>
    <row r="134" spans="2:9" x14ac:dyDescent="0.25">
      <c r="B134" s="17" t="s">
        <v>58</v>
      </c>
      <c r="C134" s="1">
        <v>10</v>
      </c>
      <c r="D134" s="17" t="s">
        <v>252</v>
      </c>
      <c r="E134" s="1">
        <v>2</v>
      </c>
      <c r="F134" s="1">
        <v>2024</v>
      </c>
      <c r="H134" s="17">
        <v>129</v>
      </c>
      <c r="I134" s="131"/>
    </row>
    <row r="135" spans="2:9" x14ac:dyDescent="0.25">
      <c r="B135" s="17" t="s">
        <v>58</v>
      </c>
      <c r="C135" s="17">
        <v>4</v>
      </c>
      <c r="D135" s="17" t="s">
        <v>38</v>
      </c>
      <c r="E135" s="1">
        <v>6</v>
      </c>
      <c r="F135" s="1">
        <v>2024</v>
      </c>
      <c r="H135" s="1">
        <v>130</v>
      </c>
      <c r="I135" s="131"/>
    </row>
    <row r="136" spans="2:9" x14ac:dyDescent="0.25">
      <c r="B136" s="17" t="s">
        <v>58</v>
      </c>
      <c r="C136" s="1">
        <v>10</v>
      </c>
      <c r="D136" s="1" t="s">
        <v>109</v>
      </c>
      <c r="E136" s="1">
        <v>6</v>
      </c>
      <c r="F136" s="1">
        <v>2023</v>
      </c>
      <c r="H136" s="1">
        <v>131</v>
      </c>
      <c r="I136" s="131"/>
    </row>
    <row r="137" spans="2:9" x14ac:dyDescent="0.25">
      <c r="B137" s="17" t="s">
        <v>58</v>
      </c>
      <c r="C137" s="17">
        <v>12</v>
      </c>
      <c r="D137" s="17" t="s">
        <v>13</v>
      </c>
      <c r="E137" s="1">
        <v>13</v>
      </c>
      <c r="F137" s="1">
        <v>2023</v>
      </c>
      <c r="H137" s="17">
        <v>132</v>
      </c>
      <c r="I137" s="131"/>
    </row>
    <row r="138" spans="2:9" x14ac:dyDescent="0.25">
      <c r="B138" s="1" t="s">
        <v>58</v>
      </c>
      <c r="C138" s="1">
        <v>3</v>
      </c>
      <c r="D138" s="1" t="s">
        <v>18</v>
      </c>
      <c r="E138" s="1">
        <v>13</v>
      </c>
      <c r="F138" s="1">
        <v>2022</v>
      </c>
      <c r="H138" s="1">
        <v>133</v>
      </c>
      <c r="I138" s="131"/>
    </row>
    <row r="139" spans="2:9" x14ac:dyDescent="0.25">
      <c r="B139" s="17" t="s">
        <v>58</v>
      </c>
      <c r="C139" s="1">
        <v>0</v>
      </c>
      <c r="D139" s="1" t="s">
        <v>61</v>
      </c>
      <c r="E139" s="1">
        <v>6</v>
      </c>
      <c r="F139" s="1">
        <v>2022</v>
      </c>
      <c r="H139" s="1">
        <v>134</v>
      </c>
      <c r="I139" s="131"/>
    </row>
    <row r="140" spans="2:9" x14ac:dyDescent="0.25">
      <c r="B140" s="1" t="s">
        <v>58</v>
      </c>
      <c r="C140" s="1">
        <v>8</v>
      </c>
      <c r="D140" s="1" t="s">
        <v>252</v>
      </c>
      <c r="E140" s="1">
        <v>3</v>
      </c>
      <c r="F140" s="1">
        <v>2022</v>
      </c>
      <c r="H140" s="17">
        <v>135</v>
      </c>
      <c r="I140" s="131"/>
    </row>
    <row r="141" spans="2:9" x14ac:dyDescent="0.25">
      <c r="B141" s="1" t="s">
        <v>58</v>
      </c>
      <c r="C141" s="1">
        <v>10</v>
      </c>
      <c r="D141" s="1" t="s">
        <v>119</v>
      </c>
      <c r="E141" s="1">
        <v>5</v>
      </c>
      <c r="F141" s="1">
        <v>2022</v>
      </c>
      <c r="H141" s="1">
        <v>136</v>
      </c>
      <c r="I141" s="131"/>
    </row>
    <row r="142" spans="2:9" x14ac:dyDescent="0.25">
      <c r="B142" s="1" t="s">
        <v>58</v>
      </c>
      <c r="C142" s="1">
        <v>9</v>
      </c>
      <c r="D142" s="1" t="s">
        <v>109</v>
      </c>
      <c r="E142" s="1">
        <v>6</v>
      </c>
      <c r="F142" s="1">
        <v>2019</v>
      </c>
      <c r="H142" s="1">
        <v>137</v>
      </c>
      <c r="I142" s="131"/>
    </row>
    <row r="143" spans="2:9" x14ac:dyDescent="0.25">
      <c r="B143" s="1" t="s">
        <v>58</v>
      </c>
      <c r="C143" s="1">
        <v>0</v>
      </c>
      <c r="D143" s="1" t="s">
        <v>38</v>
      </c>
      <c r="E143" s="1">
        <v>1</v>
      </c>
      <c r="F143" s="1">
        <v>2019</v>
      </c>
      <c r="H143" s="17">
        <v>138</v>
      </c>
      <c r="I143" s="131"/>
    </row>
    <row r="144" spans="2:9" x14ac:dyDescent="0.25">
      <c r="B144" s="1" t="s">
        <v>58</v>
      </c>
      <c r="C144" s="1">
        <v>7</v>
      </c>
      <c r="D144" s="1" t="s">
        <v>104</v>
      </c>
      <c r="E144" s="1">
        <v>4</v>
      </c>
      <c r="F144" s="1">
        <v>2018</v>
      </c>
      <c r="H144" s="1">
        <v>139</v>
      </c>
      <c r="I144" s="131"/>
    </row>
    <row r="145" spans="2:9" x14ac:dyDescent="0.25">
      <c r="B145" s="17" t="s">
        <v>58</v>
      </c>
      <c r="C145" s="1">
        <v>3</v>
      </c>
      <c r="D145" s="17" t="s">
        <v>102</v>
      </c>
      <c r="E145" s="1">
        <v>0</v>
      </c>
      <c r="F145" s="1">
        <v>2018</v>
      </c>
      <c r="H145" s="1">
        <v>140</v>
      </c>
      <c r="I145" s="131"/>
    </row>
    <row r="146" spans="2:9" x14ac:dyDescent="0.25">
      <c r="B146" s="1" t="s">
        <v>58</v>
      </c>
      <c r="C146" s="1">
        <v>4</v>
      </c>
      <c r="D146" s="1" t="s">
        <v>38</v>
      </c>
      <c r="E146" s="1">
        <v>18</v>
      </c>
      <c r="F146" s="1">
        <v>2018</v>
      </c>
      <c r="H146" s="17">
        <v>141</v>
      </c>
      <c r="I146" s="131"/>
    </row>
    <row r="147" spans="2:9" x14ac:dyDescent="0.25">
      <c r="B147" s="1" t="s">
        <v>58</v>
      </c>
      <c r="C147" s="1">
        <v>0</v>
      </c>
      <c r="D147" s="1" t="s">
        <v>38</v>
      </c>
      <c r="E147" s="1">
        <v>10</v>
      </c>
      <c r="F147" s="1">
        <v>2018</v>
      </c>
      <c r="H147" s="1">
        <v>142</v>
      </c>
      <c r="I147" s="131"/>
    </row>
    <row r="148" spans="2:9" x14ac:dyDescent="0.25">
      <c r="B148" s="17" t="s">
        <v>58</v>
      </c>
      <c r="C148" s="1">
        <v>11</v>
      </c>
      <c r="D148" s="17" t="s">
        <v>76</v>
      </c>
      <c r="E148" s="1">
        <v>4</v>
      </c>
      <c r="F148" s="1">
        <v>2017</v>
      </c>
      <c r="H148" s="1">
        <v>143</v>
      </c>
      <c r="I148" s="131"/>
    </row>
    <row r="149" spans="2:9" x14ac:dyDescent="0.25">
      <c r="B149" s="17" t="s">
        <v>58</v>
      </c>
      <c r="C149" s="1">
        <v>13</v>
      </c>
      <c r="D149" s="1" t="s">
        <v>43</v>
      </c>
      <c r="E149" s="1">
        <v>3</v>
      </c>
      <c r="F149" s="1">
        <v>2017</v>
      </c>
      <c r="H149" s="17">
        <v>144</v>
      </c>
      <c r="I149" s="131"/>
    </row>
    <row r="150" spans="2:9" x14ac:dyDescent="0.25">
      <c r="B150" s="1" t="s">
        <v>58</v>
      </c>
      <c r="C150" s="1">
        <v>1</v>
      </c>
      <c r="D150" s="1" t="s">
        <v>38</v>
      </c>
      <c r="E150" s="1">
        <v>5</v>
      </c>
      <c r="F150" s="1">
        <v>2016</v>
      </c>
      <c r="H150" s="1">
        <v>145</v>
      </c>
      <c r="I150" s="131"/>
    </row>
    <row r="151" spans="2:9" x14ac:dyDescent="0.25">
      <c r="B151" s="1" t="s">
        <v>58</v>
      </c>
      <c r="C151" s="1">
        <v>5</v>
      </c>
      <c r="D151" s="1" t="s">
        <v>40</v>
      </c>
      <c r="E151" s="1">
        <v>3</v>
      </c>
      <c r="F151" s="1">
        <v>2015</v>
      </c>
      <c r="H151" s="1">
        <v>146</v>
      </c>
      <c r="I151" s="131"/>
    </row>
    <row r="152" spans="2:9" x14ac:dyDescent="0.25">
      <c r="B152" s="1" t="s">
        <v>58</v>
      </c>
      <c r="C152" s="1">
        <v>7</v>
      </c>
      <c r="D152" s="1" t="s">
        <v>104</v>
      </c>
      <c r="E152" s="1">
        <v>2</v>
      </c>
      <c r="F152" s="1">
        <v>2015</v>
      </c>
      <c r="H152" s="17">
        <v>147</v>
      </c>
      <c r="I152" s="131"/>
    </row>
    <row r="153" spans="2:9" x14ac:dyDescent="0.25">
      <c r="B153" s="17" t="s">
        <v>58</v>
      </c>
      <c r="C153" s="1">
        <v>9</v>
      </c>
      <c r="D153" s="1" t="s">
        <v>107</v>
      </c>
      <c r="E153" s="1">
        <v>0</v>
      </c>
      <c r="F153" s="1">
        <v>2015</v>
      </c>
      <c r="H153" s="1">
        <v>148</v>
      </c>
      <c r="I153" s="131"/>
    </row>
    <row r="154" spans="2:9" x14ac:dyDescent="0.25">
      <c r="B154" s="1" t="s">
        <v>58</v>
      </c>
      <c r="C154" s="1">
        <v>13</v>
      </c>
      <c r="D154" s="1" t="s">
        <v>38</v>
      </c>
      <c r="E154" s="1">
        <v>10</v>
      </c>
      <c r="F154" s="1">
        <v>2015</v>
      </c>
      <c r="H154" s="1">
        <v>149</v>
      </c>
      <c r="I154" s="131"/>
    </row>
    <row r="155" spans="2:9" x14ac:dyDescent="0.25">
      <c r="B155" s="1" t="s">
        <v>58</v>
      </c>
      <c r="C155" s="1">
        <v>6</v>
      </c>
      <c r="D155" s="1" t="s">
        <v>109</v>
      </c>
      <c r="E155" s="1">
        <v>3</v>
      </c>
      <c r="F155" s="1">
        <v>2013</v>
      </c>
      <c r="H155" s="17">
        <v>150</v>
      </c>
      <c r="I155" s="131"/>
    </row>
    <row r="156" spans="2:9" x14ac:dyDescent="0.25">
      <c r="B156" s="17" t="s">
        <v>58</v>
      </c>
      <c r="C156" s="1">
        <v>5</v>
      </c>
      <c r="D156" s="1" t="s">
        <v>152</v>
      </c>
      <c r="E156" s="1">
        <v>2</v>
      </c>
      <c r="F156" s="1">
        <v>2013</v>
      </c>
      <c r="H156" s="1">
        <v>151</v>
      </c>
      <c r="I156" s="131"/>
    </row>
    <row r="157" spans="2:9" x14ac:dyDescent="0.25">
      <c r="B157" s="1" t="s">
        <v>58</v>
      </c>
      <c r="C157" s="1">
        <v>7</v>
      </c>
      <c r="D157" s="1" t="s">
        <v>102</v>
      </c>
      <c r="E157" s="1">
        <v>1</v>
      </c>
      <c r="F157" s="1">
        <v>2013</v>
      </c>
      <c r="H157" s="1">
        <v>152</v>
      </c>
      <c r="I157" s="131"/>
    </row>
    <row r="158" spans="2:9" x14ac:dyDescent="0.25">
      <c r="B158" s="1" t="s">
        <v>58</v>
      </c>
      <c r="C158" s="1">
        <v>3</v>
      </c>
      <c r="D158" s="1" t="s">
        <v>40</v>
      </c>
      <c r="E158" s="1">
        <v>6</v>
      </c>
      <c r="F158" s="1">
        <v>2012</v>
      </c>
      <c r="H158" s="17">
        <v>153</v>
      </c>
      <c r="I158" s="131"/>
    </row>
    <row r="159" spans="2:9" x14ac:dyDescent="0.25">
      <c r="B159" s="17" t="s">
        <v>58</v>
      </c>
      <c r="C159" s="1">
        <v>12</v>
      </c>
      <c r="D159" s="1" t="s">
        <v>107</v>
      </c>
      <c r="E159" s="1">
        <v>2</v>
      </c>
      <c r="F159" s="1">
        <v>2012</v>
      </c>
      <c r="H159" s="1">
        <v>154</v>
      </c>
      <c r="I159" s="131"/>
    </row>
    <row r="160" spans="2:9" x14ac:dyDescent="0.25">
      <c r="B160" s="1" t="s">
        <v>58</v>
      </c>
      <c r="C160" s="1">
        <v>3</v>
      </c>
      <c r="D160" s="1" t="s">
        <v>152</v>
      </c>
      <c r="E160" s="1">
        <v>4</v>
      </c>
      <c r="F160" s="1">
        <v>2011</v>
      </c>
      <c r="H160" s="1">
        <v>155</v>
      </c>
      <c r="I160" s="131"/>
    </row>
    <row r="161" spans="2:9" x14ac:dyDescent="0.25">
      <c r="B161" s="1" t="s">
        <v>58</v>
      </c>
      <c r="C161" s="1">
        <v>3</v>
      </c>
      <c r="D161" s="1" t="s">
        <v>152</v>
      </c>
      <c r="E161" s="1">
        <v>4</v>
      </c>
      <c r="F161" s="1">
        <v>2011</v>
      </c>
      <c r="H161" s="17">
        <v>156</v>
      </c>
      <c r="I161" s="131"/>
    </row>
    <row r="162" spans="2:9" x14ac:dyDescent="0.25">
      <c r="B162" s="17" t="s">
        <v>58</v>
      </c>
      <c r="C162" s="1">
        <v>3</v>
      </c>
      <c r="D162" s="1" t="s">
        <v>101</v>
      </c>
      <c r="E162" s="1">
        <v>6</v>
      </c>
      <c r="F162" s="1">
        <v>2010</v>
      </c>
      <c r="H162" s="1">
        <v>157</v>
      </c>
      <c r="I162" s="131"/>
    </row>
    <row r="163" spans="2:9" x14ac:dyDescent="0.25">
      <c r="B163" s="17" t="s">
        <v>58</v>
      </c>
      <c r="C163" s="1">
        <v>8</v>
      </c>
      <c r="D163" s="1" t="s">
        <v>42</v>
      </c>
      <c r="E163" s="1">
        <v>4</v>
      </c>
      <c r="F163" s="1">
        <v>2009</v>
      </c>
      <c r="H163" s="1">
        <v>158</v>
      </c>
      <c r="I163" s="131"/>
    </row>
    <row r="164" spans="2:9" x14ac:dyDescent="0.25">
      <c r="B164" s="17" t="s">
        <v>58</v>
      </c>
      <c r="C164" s="1">
        <v>9</v>
      </c>
      <c r="D164" s="1" t="s">
        <v>161</v>
      </c>
      <c r="E164" s="1">
        <v>3</v>
      </c>
      <c r="F164" s="1">
        <v>2009</v>
      </c>
      <c r="H164" s="17">
        <v>159</v>
      </c>
      <c r="I164" s="131"/>
    </row>
    <row r="165" spans="2:9" x14ac:dyDescent="0.25">
      <c r="B165" s="17" t="s">
        <v>58</v>
      </c>
      <c r="C165" s="1">
        <v>5</v>
      </c>
      <c r="D165" s="1" t="s">
        <v>152</v>
      </c>
      <c r="E165" s="1">
        <v>2</v>
      </c>
      <c r="F165" s="1">
        <v>2009</v>
      </c>
      <c r="H165" s="1">
        <v>160</v>
      </c>
      <c r="I165" s="131"/>
    </row>
    <row r="166" spans="2:9" x14ac:dyDescent="0.25">
      <c r="B166" s="17" t="s">
        <v>58</v>
      </c>
      <c r="C166" s="17">
        <v>3</v>
      </c>
      <c r="D166" s="17" t="s">
        <v>76</v>
      </c>
      <c r="E166" s="17">
        <v>2</v>
      </c>
      <c r="F166" s="1">
        <v>2005</v>
      </c>
      <c r="H166" s="1">
        <v>161</v>
      </c>
      <c r="I166" s="131"/>
    </row>
    <row r="167" spans="2:9" x14ac:dyDescent="0.25">
      <c r="B167" s="17" t="s">
        <v>58</v>
      </c>
      <c r="C167" s="17">
        <v>4</v>
      </c>
      <c r="D167" s="17" t="s">
        <v>234</v>
      </c>
      <c r="E167" s="17">
        <v>3</v>
      </c>
      <c r="F167" s="1">
        <v>2005</v>
      </c>
      <c r="H167" s="17">
        <v>162</v>
      </c>
      <c r="I167" s="131"/>
    </row>
    <row r="168" spans="2:9" x14ac:dyDescent="0.25">
      <c r="B168" s="17" t="s">
        <v>58</v>
      </c>
      <c r="C168" s="17">
        <v>6</v>
      </c>
      <c r="D168" s="17" t="s">
        <v>101</v>
      </c>
      <c r="E168" s="17">
        <v>2</v>
      </c>
      <c r="F168" s="1">
        <v>2005</v>
      </c>
      <c r="H168" s="1">
        <v>163</v>
      </c>
      <c r="I168" s="131"/>
    </row>
    <row r="169" spans="2:9" x14ac:dyDescent="0.25">
      <c r="B169" s="17" t="s">
        <v>58</v>
      </c>
      <c r="C169" s="17">
        <v>9</v>
      </c>
      <c r="D169" s="17" t="s">
        <v>257</v>
      </c>
      <c r="E169" s="17">
        <v>0</v>
      </c>
      <c r="F169" s="1">
        <v>2005</v>
      </c>
      <c r="H169" s="1">
        <v>164</v>
      </c>
      <c r="I169" s="131"/>
    </row>
    <row r="170" spans="2:9" x14ac:dyDescent="0.25">
      <c r="B170" s="17" t="s">
        <v>58</v>
      </c>
      <c r="C170" s="17">
        <v>5</v>
      </c>
      <c r="D170" s="17" t="s">
        <v>18</v>
      </c>
      <c r="E170" s="17">
        <v>3</v>
      </c>
      <c r="F170" s="1">
        <v>2004</v>
      </c>
      <c r="H170" s="17">
        <v>165</v>
      </c>
      <c r="I170" s="131"/>
    </row>
    <row r="171" spans="2:9" x14ac:dyDescent="0.25">
      <c r="B171" s="17" t="s">
        <v>58</v>
      </c>
      <c r="C171" s="17">
        <v>3</v>
      </c>
      <c r="D171" s="17" t="s">
        <v>76</v>
      </c>
      <c r="E171" s="17">
        <v>2</v>
      </c>
      <c r="F171" s="1">
        <v>2004</v>
      </c>
      <c r="H171" s="1">
        <v>166</v>
      </c>
      <c r="I171" s="131"/>
    </row>
    <row r="172" spans="2:9" x14ac:dyDescent="0.25">
      <c r="B172" s="17" t="s">
        <v>58</v>
      </c>
      <c r="C172" s="17">
        <v>4</v>
      </c>
      <c r="D172" s="17" t="s">
        <v>162</v>
      </c>
      <c r="E172" s="17">
        <v>3</v>
      </c>
      <c r="F172" s="1">
        <v>2004</v>
      </c>
      <c r="H172" s="1">
        <v>167</v>
      </c>
      <c r="I172" s="131"/>
    </row>
    <row r="173" spans="2:9" x14ac:dyDescent="0.25">
      <c r="B173" s="17" t="s">
        <v>58</v>
      </c>
      <c r="C173" s="17">
        <v>2</v>
      </c>
      <c r="D173" s="17" t="s">
        <v>103</v>
      </c>
      <c r="E173" s="17">
        <v>1</v>
      </c>
      <c r="F173" s="1">
        <v>2004</v>
      </c>
      <c r="H173" s="17">
        <v>168</v>
      </c>
      <c r="I173" s="131"/>
    </row>
    <row r="174" spans="2:9" x14ac:dyDescent="0.25">
      <c r="B174" s="1" t="s">
        <v>58</v>
      </c>
      <c r="C174" s="1">
        <v>4</v>
      </c>
      <c r="D174" s="1" t="s">
        <v>106</v>
      </c>
      <c r="E174" s="1">
        <v>3</v>
      </c>
      <c r="F174" s="1">
        <v>2004</v>
      </c>
      <c r="H174" s="1">
        <v>169</v>
      </c>
      <c r="I174" s="131"/>
    </row>
    <row r="175" spans="2:9" x14ac:dyDescent="0.25">
      <c r="B175" s="17" t="s">
        <v>58</v>
      </c>
      <c r="C175" s="17">
        <v>2</v>
      </c>
      <c r="D175" s="17" t="s">
        <v>123</v>
      </c>
      <c r="E175" s="17">
        <v>0</v>
      </c>
      <c r="F175" s="1">
        <v>2004</v>
      </c>
      <c r="H175" s="1">
        <v>170</v>
      </c>
      <c r="I175" s="131"/>
    </row>
    <row r="176" spans="2:9" x14ac:dyDescent="0.25">
      <c r="B176" s="1" t="s">
        <v>158</v>
      </c>
      <c r="C176" s="1">
        <v>0</v>
      </c>
      <c r="D176" s="1" t="s">
        <v>12</v>
      </c>
      <c r="E176" s="1">
        <v>4</v>
      </c>
      <c r="F176" s="1">
        <v>2011</v>
      </c>
      <c r="H176" s="17">
        <v>171</v>
      </c>
      <c r="I176" s="131"/>
    </row>
    <row r="177" spans="2:9" x14ac:dyDescent="0.25">
      <c r="B177" s="1" t="s">
        <v>158</v>
      </c>
      <c r="C177" s="1">
        <v>2</v>
      </c>
      <c r="D177" s="1" t="s">
        <v>76</v>
      </c>
      <c r="E177" s="1">
        <v>3</v>
      </c>
      <c r="F177" s="1">
        <v>2010</v>
      </c>
      <c r="H177" s="1">
        <v>172</v>
      </c>
      <c r="I177" s="131"/>
    </row>
    <row r="178" spans="2:9" x14ac:dyDescent="0.25">
      <c r="B178" s="1" t="s">
        <v>158</v>
      </c>
      <c r="C178" s="1">
        <v>5</v>
      </c>
      <c r="D178" s="1" t="s">
        <v>38</v>
      </c>
      <c r="E178" s="1">
        <v>4</v>
      </c>
      <c r="F178" s="1">
        <v>2010</v>
      </c>
      <c r="H178" s="1">
        <v>173</v>
      </c>
      <c r="I178" s="131"/>
    </row>
    <row r="179" spans="2:9" x14ac:dyDescent="0.25">
      <c r="B179" s="1" t="s">
        <v>196</v>
      </c>
      <c r="C179" s="1">
        <v>1</v>
      </c>
      <c r="D179" s="1" t="s">
        <v>12</v>
      </c>
      <c r="E179" s="1">
        <v>10</v>
      </c>
      <c r="F179" s="1">
        <v>2013</v>
      </c>
      <c r="H179" s="17">
        <v>174</v>
      </c>
      <c r="I179" s="131"/>
    </row>
    <row r="180" spans="2:9" x14ac:dyDescent="0.25">
      <c r="B180" s="1" t="s">
        <v>196</v>
      </c>
      <c r="C180" s="1">
        <v>4</v>
      </c>
      <c r="D180" s="1" t="s">
        <v>210</v>
      </c>
      <c r="E180" s="1">
        <v>7</v>
      </c>
      <c r="F180" s="1">
        <v>2013</v>
      </c>
      <c r="H180" s="1">
        <v>175</v>
      </c>
      <c r="I180" s="131"/>
    </row>
    <row r="181" spans="2:9" x14ac:dyDescent="0.25">
      <c r="B181" s="1" t="s">
        <v>196</v>
      </c>
      <c r="C181" s="1">
        <v>6</v>
      </c>
      <c r="D181" s="1" t="s">
        <v>71</v>
      </c>
      <c r="E181" s="1">
        <v>7</v>
      </c>
      <c r="F181" s="1">
        <v>2012</v>
      </c>
      <c r="H181" s="1">
        <v>176</v>
      </c>
      <c r="I181" s="131"/>
    </row>
    <row r="182" spans="2:9" x14ac:dyDescent="0.25">
      <c r="B182" s="1" t="s">
        <v>196</v>
      </c>
      <c r="C182" s="1">
        <v>5</v>
      </c>
      <c r="D182" s="1" t="s">
        <v>12</v>
      </c>
      <c r="E182" s="1">
        <v>4</v>
      </c>
      <c r="F182" s="1">
        <v>2009</v>
      </c>
      <c r="H182" s="17">
        <v>177</v>
      </c>
      <c r="I182" s="131"/>
    </row>
    <row r="183" spans="2:9" x14ac:dyDescent="0.25">
      <c r="B183" s="1" t="s">
        <v>196</v>
      </c>
      <c r="C183" s="1">
        <v>2</v>
      </c>
      <c r="D183" s="1" t="s">
        <v>103</v>
      </c>
      <c r="E183" s="1">
        <v>4</v>
      </c>
      <c r="F183" s="1">
        <v>2009</v>
      </c>
      <c r="H183" s="1">
        <v>178</v>
      </c>
      <c r="I183" s="131"/>
    </row>
    <row r="184" spans="2:9" x14ac:dyDescent="0.25">
      <c r="B184" s="17" t="s">
        <v>43</v>
      </c>
      <c r="C184" s="17">
        <v>1</v>
      </c>
      <c r="D184" s="17" t="s">
        <v>101</v>
      </c>
      <c r="E184" s="1">
        <v>10</v>
      </c>
      <c r="F184" s="1">
        <v>2024</v>
      </c>
      <c r="H184" s="1">
        <v>179</v>
      </c>
      <c r="I184" s="131"/>
    </row>
    <row r="185" spans="2:9" x14ac:dyDescent="0.25">
      <c r="B185" s="17" t="s">
        <v>43</v>
      </c>
      <c r="C185" s="17">
        <v>0</v>
      </c>
      <c r="D185" s="17" t="s">
        <v>58</v>
      </c>
      <c r="E185" s="1">
        <v>1</v>
      </c>
      <c r="F185" s="1">
        <v>2024</v>
      </c>
      <c r="H185" s="17">
        <v>180</v>
      </c>
      <c r="I185" s="131"/>
    </row>
    <row r="186" spans="2:9" x14ac:dyDescent="0.25">
      <c r="B186" s="1" t="s">
        <v>43</v>
      </c>
      <c r="C186" s="17">
        <v>13</v>
      </c>
      <c r="D186" s="1" t="s">
        <v>108</v>
      </c>
      <c r="E186" s="1">
        <v>3</v>
      </c>
      <c r="F186" s="1">
        <v>2024</v>
      </c>
      <c r="H186" s="1">
        <v>181</v>
      </c>
      <c r="I186" s="131"/>
    </row>
    <row r="187" spans="2:9" x14ac:dyDescent="0.25">
      <c r="B187" s="1" t="s">
        <v>43</v>
      </c>
      <c r="C187" s="1">
        <v>7</v>
      </c>
      <c r="D187" s="1" t="s">
        <v>106</v>
      </c>
      <c r="E187" s="1">
        <v>8</v>
      </c>
      <c r="F187" s="1">
        <v>2023</v>
      </c>
      <c r="H187" s="1">
        <v>182</v>
      </c>
      <c r="I187" s="131"/>
    </row>
    <row r="188" spans="2:9" x14ac:dyDescent="0.25">
      <c r="B188" s="1" t="s">
        <v>43</v>
      </c>
      <c r="C188" s="1">
        <v>2</v>
      </c>
      <c r="D188" s="1" t="s">
        <v>18</v>
      </c>
      <c r="E188" s="1">
        <v>3</v>
      </c>
      <c r="F188" s="1">
        <v>2022</v>
      </c>
      <c r="H188" s="17">
        <v>183</v>
      </c>
      <c r="I188" s="131"/>
    </row>
    <row r="189" spans="2:9" x14ac:dyDescent="0.25">
      <c r="B189" s="1" t="s">
        <v>43</v>
      </c>
      <c r="C189" s="1">
        <v>5</v>
      </c>
      <c r="D189" s="1" t="s">
        <v>212</v>
      </c>
      <c r="E189" s="1">
        <v>4</v>
      </c>
      <c r="F189" s="1">
        <v>2022</v>
      </c>
      <c r="H189" s="1">
        <v>184</v>
      </c>
      <c r="I189" s="131"/>
    </row>
    <row r="190" spans="2:9" x14ac:dyDescent="0.25">
      <c r="B190" s="1" t="s">
        <v>43</v>
      </c>
      <c r="C190" s="1">
        <v>2</v>
      </c>
      <c r="D190" s="1" t="s">
        <v>18</v>
      </c>
      <c r="E190" s="1">
        <v>9</v>
      </c>
      <c r="F190" s="1">
        <v>2019</v>
      </c>
      <c r="H190" s="1">
        <v>185</v>
      </c>
      <c r="I190" s="131"/>
    </row>
    <row r="191" spans="2:9" x14ac:dyDescent="0.25">
      <c r="B191" s="1" t="s">
        <v>43</v>
      </c>
      <c r="C191" s="1">
        <v>2</v>
      </c>
      <c r="D191" s="1" t="s">
        <v>104</v>
      </c>
      <c r="E191" s="1">
        <v>7</v>
      </c>
      <c r="F191" s="1">
        <v>2019</v>
      </c>
      <c r="H191" s="17">
        <v>186</v>
      </c>
      <c r="I191" s="131"/>
    </row>
    <row r="192" spans="2:9" x14ac:dyDescent="0.25">
      <c r="B192" s="1" t="s">
        <v>43</v>
      </c>
      <c r="C192" s="1">
        <v>1</v>
      </c>
      <c r="D192" s="17" t="s">
        <v>76</v>
      </c>
      <c r="E192" s="1">
        <v>5</v>
      </c>
      <c r="F192" s="1">
        <v>2018</v>
      </c>
      <c r="H192" s="1">
        <v>187</v>
      </c>
      <c r="I192" s="131"/>
    </row>
    <row r="193" spans="2:9" x14ac:dyDescent="0.25">
      <c r="B193" s="1" t="s">
        <v>43</v>
      </c>
      <c r="C193" s="1">
        <v>17</v>
      </c>
      <c r="D193" s="1" t="s">
        <v>71</v>
      </c>
      <c r="E193" s="1">
        <v>0</v>
      </c>
      <c r="F193" s="1">
        <v>2018</v>
      </c>
      <c r="H193" s="1">
        <v>188</v>
      </c>
      <c r="I193" s="131"/>
    </row>
    <row r="194" spans="2:9" x14ac:dyDescent="0.25">
      <c r="B194" s="1" t="s">
        <v>43</v>
      </c>
      <c r="C194" s="1">
        <v>11</v>
      </c>
      <c r="D194" s="1" t="s">
        <v>42</v>
      </c>
      <c r="E194" s="1">
        <v>5</v>
      </c>
      <c r="F194" s="1">
        <v>2017</v>
      </c>
      <c r="H194" s="17">
        <v>189</v>
      </c>
      <c r="I194" s="131"/>
    </row>
    <row r="195" spans="2:9" x14ac:dyDescent="0.25">
      <c r="B195" s="1" t="s">
        <v>43</v>
      </c>
      <c r="C195" s="1">
        <v>5</v>
      </c>
      <c r="D195" s="1" t="s">
        <v>74</v>
      </c>
      <c r="E195" s="1">
        <v>0</v>
      </c>
      <c r="F195" s="1">
        <v>2017</v>
      </c>
      <c r="H195" s="1">
        <v>190</v>
      </c>
      <c r="I195" s="131"/>
    </row>
    <row r="196" spans="2:9" x14ac:dyDescent="0.25">
      <c r="B196" s="1" t="s">
        <v>43</v>
      </c>
      <c r="C196" s="1">
        <v>4</v>
      </c>
      <c r="D196" s="1" t="s">
        <v>259</v>
      </c>
      <c r="E196" s="1">
        <v>3</v>
      </c>
      <c r="F196" s="1">
        <v>2016</v>
      </c>
      <c r="H196" s="1">
        <v>191</v>
      </c>
      <c r="I196" s="131"/>
    </row>
    <row r="197" spans="2:9" x14ac:dyDescent="0.25">
      <c r="B197" s="1" t="s">
        <v>43</v>
      </c>
      <c r="C197" s="1">
        <v>4</v>
      </c>
      <c r="D197" s="1" t="s">
        <v>125</v>
      </c>
      <c r="E197" s="1">
        <v>2</v>
      </c>
      <c r="F197" s="1">
        <v>2014</v>
      </c>
      <c r="H197" s="17">
        <v>192</v>
      </c>
      <c r="I197" s="131"/>
    </row>
    <row r="198" spans="2:9" x14ac:dyDescent="0.25">
      <c r="B198" s="1" t="s">
        <v>43</v>
      </c>
      <c r="C198" s="1">
        <v>3</v>
      </c>
      <c r="D198" s="1" t="s">
        <v>40</v>
      </c>
      <c r="E198" s="1">
        <v>8</v>
      </c>
      <c r="F198" s="1">
        <v>2014</v>
      </c>
      <c r="H198" s="1">
        <v>193</v>
      </c>
      <c r="I198" s="131"/>
    </row>
    <row r="199" spans="2:9" x14ac:dyDescent="0.25">
      <c r="B199" s="1" t="s">
        <v>43</v>
      </c>
      <c r="C199" s="1">
        <v>1</v>
      </c>
      <c r="D199" s="1" t="s">
        <v>106</v>
      </c>
      <c r="E199" s="1">
        <v>12</v>
      </c>
      <c r="F199" s="1">
        <v>2014</v>
      </c>
      <c r="H199" s="1">
        <v>194</v>
      </c>
      <c r="I199" s="131"/>
    </row>
    <row r="200" spans="2:9" x14ac:dyDescent="0.25">
      <c r="B200" s="1" t="s">
        <v>43</v>
      </c>
      <c r="C200" s="1">
        <v>5</v>
      </c>
      <c r="D200" s="1" t="s">
        <v>12</v>
      </c>
      <c r="E200" s="1">
        <v>8</v>
      </c>
      <c r="F200" s="1">
        <v>2013</v>
      </c>
      <c r="H200" s="17">
        <v>195</v>
      </c>
      <c r="I200" s="131"/>
    </row>
    <row r="201" spans="2:9" x14ac:dyDescent="0.25">
      <c r="B201" s="1" t="s">
        <v>43</v>
      </c>
      <c r="C201" s="1">
        <v>2</v>
      </c>
      <c r="D201" s="1" t="s">
        <v>185</v>
      </c>
      <c r="E201" s="1">
        <v>6</v>
      </c>
      <c r="F201" s="1">
        <v>2012</v>
      </c>
      <c r="H201" s="1">
        <v>196</v>
      </c>
      <c r="I201" s="131"/>
    </row>
    <row r="202" spans="2:9" x14ac:dyDescent="0.25">
      <c r="B202" s="1" t="s">
        <v>43</v>
      </c>
      <c r="C202" s="1">
        <v>7</v>
      </c>
      <c r="D202" s="1" t="s">
        <v>108</v>
      </c>
      <c r="E202" s="1">
        <v>17</v>
      </c>
      <c r="F202" s="1">
        <v>2012</v>
      </c>
      <c r="H202" s="1">
        <v>197</v>
      </c>
      <c r="I202" s="131"/>
    </row>
    <row r="203" spans="2:9" x14ac:dyDescent="0.25">
      <c r="B203" s="1" t="s">
        <v>43</v>
      </c>
      <c r="C203" s="1">
        <v>7</v>
      </c>
      <c r="D203" s="1" t="s">
        <v>258</v>
      </c>
      <c r="E203" s="1">
        <v>5</v>
      </c>
      <c r="F203" s="1">
        <v>2011</v>
      </c>
      <c r="H203" s="17">
        <v>198</v>
      </c>
      <c r="I203" s="131"/>
    </row>
    <row r="204" spans="2:9" x14ac:dyDescent="0.25">
      <c r="B204" s="1" t="s">
        <v>43</v>
      </c>
      <c r="C204" s="1">
        <v>4</v>
      </c>
      <c r="D204" s="1" t="s">
        <v>58</v>
      </c>
      <c r="E204" s="1">
        <v>5</v>
      </c>
      <c r="F204" s="1">
        <v>2011</v>
      </c>
      <c r="H204" s="1">
        <v>199</v>
      </c>
      <c r="I204" s="131"/>
    </row>
    <row r="205" spans="2:9" x14ac:dyDescent="0.25">
      <c r="B205" s="1" t="s">
        <v>43</v>
      </c>
      <c r="C205" s="1">
        <v>6</v>
      </c>
      <c r="D205" s="1" t="s">
        <v>38</v>
      </c>
      <c r="E205" s="1">
        <v>16</v>
      </c>
      <c r="F205" s="1">
        <v>2011</v>
      </c>
      <c r="H205" s="1">
        <v>200</v>
      </c>
      <c r="I205" s="131"/>
    </row>
    <row r="206" spans="2:9" x14ac:dyDescent="0.25">
      <c r="B206" s="1" t="s">
        <v>122</v>
      </c>
      <c r="C206" s="1">
        <v>1</v>
      </c>
      <c r="D206" s="1" t="s">
        <v>18</v>
      </c>
      <c r="E206" s="1">
        <v>2</v>
      </c>
      <c r="F206" s="1">
        <v>2010</v>
      </c>
      <c r="H206" s="17">
        <v>201</v>
      </c>
      <c r="I206" s="131"/>
    </row>
    <row r="207" spans="2:9" x14ac:dyDescent="0.25">
      <c r="B207" s="1" t="s">
        <v>43</v>
      </c>
      <c r="C207" s="1">
        <v>1</v>
      </c>
      <c r="D207" s="1" t="s">
        <v>18</v>
      </c>
      <c r="E207" s="1">
        <v>11</v>
      </c>
      <c r="F207" s="1">
        <v>2010</v>
      </c>
      <c r="H207" s="1">
        <v>202</v>
      </c>
      <c r="I207" s="131"/>
    </row>
    <row r="208" spans="2:9" x14ac:dyDescent="0.25">
      <c r="B208" s="1" t="s">
        <v>122</v>
      </c>
      <c r="C208" s="1">
        <v>12</v>
      </c>
      <c r="D208" s="1" t="s">
        <v>159</v>
      </c>
      <c r="E208" s="1">
        <v>3</v>
      </c>
      <c r="F208" s="1">
        <v>2010</v>
      </c>
      <c r="H208" s="1">
        <v>203</v>
      </c>
      <c r="I208" s="131"/>
    </row>
    <row r="209" spans="2:9" x14ac:dyDescent="0.25">
      <c r="B209" s="1" t="s">
        <v>43</v>
      </c>
      <c r="C209" s="1">
        <v>4</v>
      </c>
      <c r="D209" s="1" t="s">
        <v>76</v>
      </c>
      <c r="E209" s="1">
        <v>2</v>
      </c>
      <c r="F209" s="1">
        <v>2010</v>
      </c>
      <c r="H209" s="17">
        <v>204</v>
      </c>
      <c r="I209" s="131"/>
    </row>
    <row r="210" spans="2:9" x14ac:dyDescent="0.25">
      <c r="B210" s="1" t="s">
        <v>43</v>
      </c>
      <c r="C210" s="1">
        <v>7</v>
      </c>
      <c r="D210" s="1" t="s">
        <v>160</v>
      </c>
      <c r="E210" s="1">
        <v>3</v>
      </c>
      <c r="F210" s="1">
        <v>2010</v>
      </c>
      <c r="H210" s="1">
        <v>205</v>
      </c>
      <c r="I210" s="131"/>
    </row>
    <row r="211" spans="2:9" x14ac:dyDescent="0.25">
      <c r="B211" s="1" t="s">
        <v>43</v>
      </c>
      <c r="C211" s="1">
        <v>10</v>
      </c>
      <c r="D211" s="1" t="s">
        <v>103</v>
      </c>
      <c r="E211" s="1">
        <v>3</v>
      </c>
      <c r="F211" s="1">
        <v>2010</v>
      </c>
      <c r="H211" s="1">
        <v>206</v>
      </c>
      <c r="I211" s="131"/>
    </row>
    <row r="212" spans="2:9" x14ac:dyDescent="0.25">
      <c r="B212" s="1" t="s">
        <v>122</v>
      </c>
      <c r="C212" s="1">
        <v>7</v>
      </c>
      <c r="D212" s="1" t="s">
        <v>158</v>
      </c>
      <c r="E212" s="1">
        <v>2</v>
      </c>
      <c r="F212" s="1">
        <v>2010</v>
      </c>
      <c r="H212" s="17">
        <v>207</v>
      </c>
      <c r="I212" s="131"/>
    </row>
    <row r="213" spans="2:9" x14ac:dyDescent="0.25">
      <c r="B213" s="1" t="s">
        <v>119</v>
      </c>
      <c r="C213" s="17">
        <v>8</v>
      </c>
      <c r="D213" s="1" t="s">
        <v>12</v>
      </c>
      <c r="E213" s="1">
        <v>7</v>
      </c>
      <c r="F213" s="1">
        <v>2024</v>
      </c>
      <c r="H213" s="1">
        <v>208</v>
      </c>
      <c r="I213" s="131"/>
    </row>
    <row r="214" spans="2:9" x14ac:dyDescent="0.25">
      <c r="B214" s="1" t="s">
        <v>119</v>
      </c>
      <c r="C214" s="17">
        <v>5</v>
      </c>
      <c r="D214" s="17" t="s">
        <v>12</v>
      </c>
      <c r="E214" s="1">
        <v>9</v>
      </c>
      <c r="F214" s="1">
        <v>2023</v>
      </c>
      <c r="H214" s="1">
        <v>209</v>
      </c>
      <c r="I214" s="131"/>
    </row>
    <row r="215" spans="2:9" x14ac:dyDescent="0.25">
      <c r="B215" s="1" t="s">
        <v>119</v>
      </c>
      <c r="C215" s="1">
        <v>8</v>
      </c>
      <c r="D215" s="1" t="s">
        <v>42</v>
      </c>
      <c r="E215" s="1">
        <v>9</v>
      </c>
      <c r="F215" s="1">
        <v>2023</v>
      </c>
      <c r="H215" s="17">
        <v>210</v>
      </c>
      <c r="I215" s="131"/>
    </row>
    <row r="216" spans="2:9" x14ac:dyDescent="0.25">
      <c r="B216" s="1" t="s">
        <v>119</v>
      </c>
      <c r="C216" s="1">
        <v>4</v>
      </c>
      <c r="D216" s="1" t="s">
        <v>39</v>
      </c>
      <c r="E216" s="1">
        <v>0</v>
      </c>
      <c r="F216" s="1">
        <v>2022</v>
      </c>
      <c r="H216" s="1">
        <v>211</v>
      </c>
      <c r="I216" s="131"/>
    </row>
    <row r="217" spans="2:9" x14ac:dyDescent="0.25">
      <c r="B217" s="1" t="s">
        <v>119</v>
      </c>
      <c r="C217" s="1">
        <v>1</v>
      </c>
      <c r="D217" s="1" t="s">
        <v>101</v>
      </c>
      <c r="E217" s="1">
        <v>3</v>
      </c>
      <c r="F217" s="1">
        <v>2019</v>
      </c>
      <c r="H217" s="1">
        <v>212</v>
      </c>
      <c r="I217" s="131"/>
    </row>
    <row r="218" spans="2:9" x14ac:dyDescent="0.25">
      <c r="B218" s="1" t="s">
        <v>74</v>
      </c>
      <c r="C218" s="1">
        <v>3</v>
      </c>
      <c r="D218" s="1" t="s">
        <v>40</v>
      </c>
      <c r="E218" s="1">
        <v>13</v>
      </c>
      <c r="F218" s="1">
        <v>2018</v>
      </c>
      <c r="H218" s="17">
        <v>213</v>
      </c>
      <c r="I218" s="131"/>
    </row>
    <row r="219" spans="2:9" x14ac:dyDescent="0.25">
      <c r="B219" s="1" t="s">
        <v>74</v>
      </c>
      <c r="C219" s="1">
        <v>1</v>
      </c>
      <c r="D219" s="1" t="s">
        <v>212</v>
      </c>
      <c r="E219" s="1">
        <v>10</v>
      </c>
      <c r="F219" s="1">
        <v>2018</v>
      </c>
      <c r="H219" s="1">
        <v>214</v>
      </c>
      <c r="I219" s="131"/>
    </row>
    <row r="220" spans="2:9" x14ac:dyDescent="0.25">
      <c r="B220" s="1" t="s">
        <v>74</v>
      </c>
      <c r="C220" s="1">
        <v>2</v>
      </c>
      <c r="D220" s="1" t="s">
        <v>212</v>
      </c>
      <c r="E220" s="1">
        <v>7</v>
      </c>
      <c r="F220" s="1">
        <v>2015</v>
      </c>
      <c r="H220" s="1">
        <v>215</v>
      </c>
      <c r="I220" s="131"/>
    </row>
    <row r="221" spans="2:9" x14ac:dyDescent="0.25">
      <c r="B221" s="1" t="s">
        <v>74</v>
      </c>
      <c r="C221" s="17">
        <v>0</v>
      </c>
      <c r="D221" s="17" t="s">
        <v>108</v>
      </c>
      <c r="E221" s="17">
        <v>3</v>
      </c>
      <c r="F221" s="1">
        <v>2004</v>
      </c>
      <c r="H221" s="17">
        <v>216</v>
      </c>
      <c r="I221" s="131"/>
    </row>
    <row r="222" spans="2:9" x14ac:dyDescent="0.25">
      <c r="B222" s="1" t="s">
        <v>152</v>
      </c>
      <c r="C222" s="1">
        <v>4</v>
      </c>
      <c r="D222" s="1" t="s">
        <v>144</v>
      </c>
      <c r="E222" s="1">
        <v>7</v>
      </c>
      <c r="F222" s="1">
        <v>2014</v>
      </c>
      <c r="H222" s="1">
        <v>217</v>
      </c>
      <c r="I222" s="131"/>
    </row>
    <row r="223" spans="2:9" x14ac:dyDescent="0.25">
      <c r="B223" s="1" t="s">
        <v>152</v>
      </c>
      <c r="C223" s="1">
        <v>13</v>
      </c>
      <c r="D223" s="1" t="s">
        <v>12</v>
      </c>
      <c r="E223" s="1">
        <v>7</v>
      </c>
      <c r="F223" s="1">
        <v>2012</v>
      </c>
      <c r="H223" s="1">
        <v>218</v>
      </c>
      <c r="I223" s="131"/>
    </row>
    <row r="224" spans="2:9" x14ac:dyDescent="0.25">
      <c r="B224" s="1" t="s">
        <v>152</v>
      </c>
      <c r="C224" s="1">
        <v>3</v>
      </c>
      <c r="D224" s="1" t="s">
        <v>153</v>
      </c>
      <c r="E224" s="1">
        <v>4</v>
      </c>
      <c r="F224" s="1">
        <v>2012</v>
      </c>
      <c r="H224" s="17">
        <v>219</v>
      </c>
      <c r="I224" s="131"/>
    </row>
    <row r="225" spans="2:9" x14ac:dyDescent="0.25">
      <c r="B225" s="1" t="s">
        <v>152</v>
      </c>
      <c r="C225" s="1">
        <v>3</v>
      </c>
      <c r="D225" s="1" t="s">
        <v>194</v>
      </c>
      <c r="E225" s="1">
        <v>9</v>
      </c>
      <c r="F225" s="1">
        <v>2012</v>
      </c>
      <c r="H225" s="1">
        <v>220</v>
      </c>
      <c r="I225" s="131"/>
    </row>
    <row r="226" spans="2:9" x14ac:dyDescent="0.25">
      <c r="B226" s="1" t="s">
        <v>152</v>
      </c>
      <c r="C226" s="1">
        <v>12</v>
      </c>
      <c r="D226" s="1" t="s">
        <v>107</v>
      </c>
      <c r="E226" s="1">
        <v>10</v>
      </c>
      <c r="F226" s="1">
        <v>2012</v>
      </c>
      <c r="H226" s="1">
        <v>221</v>
      </c>
      <c r="I226" s="131"/>
    </row>
    <row r="227" spans="2:9" x14ac:dyDescent="0.25">
      <c r="B227" s="1" t="s">
        <v>152</v>
      </c>
      <c r="C227" s="1">
        <v>4</v>
      </c>
      <c r="D227" s="1" t="s">
        <v>42</v>
      </c>
      <c r="E227" s="1">
        <v>2</v>
      </c>
      <c r="F227" s="1">
        <v>2011</v>
      </c>
      <c r="H227" s="17">
        <v>222</v>
      </c>
      <c r="I227" s="131"/>
    </row>
    <row r="228" spans="2:9" x14ac:dyDescent="0.25">
      <c r="B228" s="1" t="s">
        <v>152</v>
      </c>
      <c r="C228" s="1">
        <v>2</v>
      </c>
      <c r="D228" s="1" t="s">
        <v>40</v>
      </c>
      <c r="E228" s="1">
        <v>3</v>
      </c>
      <c r="F228" s="1">
        <v>2010</v>
      </c>
      <c r="H228" s="1">
        <v>223</v>
      </c>
      <c r="I228" s="131"/>
    </row>
    <row r="229" spans="2:9" x14ac:dyDescent="0.25">
      <c r="B229" s="1" t="s">
        <v>152</v>
      </c>
      <c r="C229" s="1">
        <v>2</v>
      </c>
      <c r="D229" s="1" t="s">
        <v>162</v>
      </c>
      <c r="E229" s="1">
        <v>3</v>
      </c>
      <c r="F229" s="1">
        <v>2010</v>
      </c>
      <c r="H229" s="1">
        <v>224</v>
      </c>
      <c r="I229" s="131"/>
    </row>
    <row r="230" spans="2:9" x14ac:dyDescent="0.25">
      <c r="B230" s="1" t="s">
        <v>152</v>
      </c>
      <c r="C230" s="1">
        <v>12</v>
      </c>
      <c r="D230" s="1" t="s">
        <v>74</v>
      </c>
      <c r="E230" s="1">
        <v>2</v>
      </c>
      <c r="F230" s="1">
        <v>2010</v>
      </c>
      <c r="H230" s="17">
        <v>225</v>
      </c>
      <c r="I230" s="131"/>
    </row>
    <row r="231" spans="2:9" x14ac:dyDescent="0.25">
      <c r="B231" s="1" t="s">
        <v>152</v>
      </c>
      <c r="C231" s="1">
        <v>1</v>
      </c>
      <c r="D231" s="1" t="s">
        <v>103</v>
      </c>
      <c r="E231" s="1">
        <v>10</v>
      </c>
      <c r="F231" s="1">
        <v>2009</v>
      </c>
      <c r="H231" s="1">
        <v>226</v>
      </c>
      <c r="I231" s="131"/>
    </row>
    <row r="232" spans="2:9" x14ac:dyDescent="0.25">
      <c r="B232" s="17" t="s">
        <v>103</v>
      </c>
      <c r="C232" s="17">
        <v>2</v>
      </c>
      <c r="D232" s="17" t="s">
        <v>39</v>
      </c>
      <c r="E232" s="1">
        <v>5</v>
      </c>
      <c r="F232" s="1">
        <v>2024</v>
      </c>
      <c r="H232" s="1">
        <v>227</v>
      </c>
      <c r="I232" s="131"/>
    </row>
    <row r="233" spans="2:9" x14ac:dyDescent="0.25">
      <c r="B233" s="1" t="s">
        <v>103</v>
      </c>
      <c r="C233" s="17">
        <v>7</v>
      </c>
      <c r="D233" s="1" t="s">
        <v>58</v>
      </c>
      <c r="E233" s="1">
        <v>8</v>
      </c>
      <c r="F233" s="1">
        <v>2024</v>
      </c>
      <c r="H233" s="17">
        <v>228</v>
      </c>
      <c r="I233" s="131"/>
    </row>
    <row r="234" spans="2:9" x14ac:dyDescent="0.25">
      <c r="B234" s="1" t="s">
        <v>103</v>
      </c>
      <c r="C234" s="17">
        <v>7</v>
      </c>
      <c r="D234" s="17" t="s">
        <v>42</v>
      </c>
      <c r="E234" s="1">
        <v>2</v>
      </c>
      <c r="F234" s="1">
        <v>2023</v>
      </c>
      <c r="H234" s="1">
        <v>229</v>
      </c>
      <c r="I234" s="131"/>
    </row>
    <row r="235" spans="2:9" x14ac:dyDescent="0.25">
      <c r="B235" s="1" t="s">
        <v>103</v>
      </c>
      <c r="C235" s="17">
        <v>3</v>
      </c>
      <c r="D235" s="1" t="s">
        <v>106</v>
      </c>
      <c r="E235" s="1">
        <v>11</v>
      </c>
      <c r="F235" s="1">
        <v>2023</v>
      </c>
      <c r="H235" s="1">
        <v>230</v>
      </c>
      <c r="I235" s="131"/>
    </row>
    <row r="236" spans="2:9" x14ac:dyDescent="0.25">
      <c r="B236" s="1" t="s">
        <v>103</v>
      </c>
      <c r="C236" s="1">
        <v>4</v>
      </c>
      <c r="D236" s="1" t="s">
        <v>252</v>
      </c>
      <c r="E236" s="1">
        <v>9</v>
      </c>
      <c r="F236" s="1">
        <v>2022</v>
      </c>
      <c r="H236" s="17">
        <v>231</v>
      </c>
      <c r="I236" s="131"/>
    </row>
    <row r="237" spans="2:9" x14ac:dyDescent="0.25">
      <c r="B237" s="1" t="s">
        <v>103</v>
      </c>
      <c r="C237" s="1">
        <v>0</v>
      </c>
      <c r="D237" s="1" t="s">
        <v>58</v>
      </c>
      <c r="E237" s="1">
        <v>4</v>
      </c>
      <c r="F237" s="1">
        <v>2022</v>
      </c>
      <c r="H237" s="1">
        <v>232</v>
      </c>
      <c r="I237" s="131"/>
    </row>
    <row r="238" spans="2:9" x14ac:dyDescent="0.25">
      <c r="B238" s="1" t="s">
        <v>103</v>
      </c>
      <c r="C238" s="1">
        <v>0</v>
      </c>
      <c r="D238" s="1" t="s">
        <v>42</v>
      </c>
      <c r="E238" s="1">
        <v>10</v>
      </c>
      <c r="F238" s="1">
        <v>2019</v>
      </c>
      <c r="H238" s="1">
        <v>233</v>
      </c>
      <c r="I238" s="131"/>
    </row>
    <row r="239" spans="2:9" x14ac:dyDescent="0.25">
      <c r="B239" s="1" t="s">
        <v>103</v>
      </c>
      <c r="C239" s="1">
        <v>4</v>
      </c>
      <c r="D239" s="1" t="s">
        <v>252</v>
      </c>
      <c r="E239" s="1">
        <v>2</v>
      </c>
      <c r="F239" s="1">
        <v>2019</v>
      </c>
      <c r="H239" s="17">
        <v>234</v>
      </c>
      <c r="I239" s="131"/>
    </row>
    <row r="240" spans="2:9" x14ac:dyDescent="0.25">
      <c r="B240" s="1" t="s">
        <v>103</v>
      </c>
      <c r="C240" s="1">
        <v>0</v>
      </c>
      <c r="D240" s="17" t="s">
        <v>76</v>
      </c>
      <c r="E240" s="1">
        <v>13</v>
      </c>
      <c r="F240" s="1">
        <v>2018</v>
      </c>
      <c r="H240" s="1">
        <v>235</v>
      </c>
      <c r="I240" s="131"/>
    </row>
    <row r="241" spans="2:9" x14ac:dyDescent="0.25">
      <c r="B241" s="1" t="s">
        <v>103</v>
      </c>
      <c r="C241" s="1">
        <v>15</v>
      </c>
      <c r="D241" s="1" t="s">
        <v>12</v>
      </c>
      <c r="E241" s="1">
        <v>5</v>
      </c>
      <c r="F241" s="1">
        <v>2017</v>
      </c>
      <c r="H241" s="1">
        <v>236</v>
      </c>
      <c r="I241" s="131"/>
    </row>
    <row r="242" spans="2:9" x14ac:dyDescent="0.25">
      <c r="B242" s="1" t="s">
        <v>103</v>
      </c>
      <c r="C242" s="1">
        <v>8</v>
      </c>
      <c r="D242" s="1" t="s">
        <v>253</v>
      </c>
      <c r="E242" s="1">
        <v>10</v>
      </c>
      <c r="F242" s="1">
        <v>2017</v>
      </c>
      <c r="H242" s="17">
        <v>237</v>
      </c>
      <c r="I242" s="131"/>
    </row>
    <row r="243" spans="2:9" x14ac:dyDescent="0.25">
      <c r="B243" s="1" t="s">
        <v>103</v>
      </c>
      <c r="C243" s="1">
        <v>3</v>
      </c>
      <c r="D243" s="1" t="s">
        <v>43</v>
      </c>
      <c r="E243" s="1">
        <v>5</v>
      </c>
      <c r="F243" s="1">
        <v>2017</v>
      </c>
      <c r="H243" s="1">
        <v>238</v>
      </c>
      <c r="I243" s="131"/>
    </row>
    <row r="244" spans="2:9" x14ac:dyDescent="0.25">
      <c r="B244" s="1" t="s">
        <v>103</v>
      </c>
      <c r="C244" s="1">
        <v>4</v>
      </c>
      <c r="D244" s="1" t="s">
        <v>39</v>
      </c>
      <c r="E244" s="1">
        <v>2</v>
      </c>
      <c r="F244" s="1">
        <v>2016</v>
      </c>
      <c r="H244" s="1">
        <v>239</v>
      </c>
      <c r="I244" s="131"/>
    </row>
    <row r="245" spans="2:9" x14ac:dyDescent="0.25">
      <c r="B245" s="1" t="s">
        <v>103</v>
      </c>
      <c r="C245" s="1">
        <v>3</v>
      </c>
      <c r="D245" s="17" t="s">
        <v>108</v>
      </c>
      <c r="E245" s="1">
        <v>4</v>
      </c>
      <c r="F245" s="1">
        <v>2016</v>
      </c>
      <c r="H245" s="17">
        <v>240</v>
      </c>
      <c r="I245" s="131"/>
    </row>
    <row r="246" spans="2:9" x14ac:dyDescent="0.25">
      <c r="B246" s="1" t="s">
        <v>103</v>
      </c>
      <c r="C246" s="1">
        <v>6</v>
      </c>
      <c r="D246" s="1" t="s">
        <v>102</v>
      </c>
      <c r="E246" s="1">
        <v>4</v>
      </c>
      <c r="F246" s="1">
        <v>2016</v>
      </c>
      <c r="H246" s="1">
        <v>241</v>
      </c>
      <c r="I246" s="131"/>
    </row>
    <row r="247" spans="2:9" x14ac:dyDescent="0.25">
      <c r="B247" s="1" t="s">
        <v>103</v>
      </c>
      <c r="C247" s="1">
        <v>7</v>
      </c>
      <c r="D247" s="1" t="s">
        <v>105</v>
      </c>
      <c r="E247" s="1">
        <v>6</v>
      </c>
      <c r="F247" s="1">
        <v>2016</v>
      </c>
      <c r="H247" s="1">
        <v>242</v>
      </c>
      <c r="I247" s="131"/>
    </row>
    <row r="248" spans="2:9" x14ac:dyDescent="0.25">
      <c r="B248" s="1" t="s">
        <v>103</v>
      </c>
      <c r="C248" s="1">
        <v>5</v>
      </c>
      <c r="D248" s="1" t="s">
        <v>40</v>
      </c>
      <c r="E248" s="1">
        <v>14</v>
      </c>
      <c r="F248" s="1">
        <v>2015</v>
      </c>
      <c r="H248" s="17">
        <v>243</v>
      </c>
      <c r="I248" s="131"/>
    </row>
    <row r="249" spans="2:9" x14ac:dyDescent="0.25">
      <c r="B249" s="1" t="s">
        <v>103</v>
      </c>
      <c r="C249" s="1">
        <v>13</v>
      </c>
      <c r="D249" s="1" t="s">
        <v>39</v>
      </c>
      <c r="E249" s="1">
        <v>5</v>
      </c>
      <c r="F249" s="1">
        <v>2014</v>
      </c>
      <c r="H249" s="1">
        <v>244</v>
      </c>
      <c r="I249" s="131"/>
    </row>
    <row r="250" spans="2:9" x14ac:dyDescent="0.25">
      <c r="B250" s="1" t="s">
        <v>103</v>
      </c>
      <c r="C250" s="1">
        <v>4</v>
      </c>
      <c r="D250" s="1" t="s">
        <v>252</v>
      </c>
      <c r="E250" s="1">
        <v>3</v>
      </c>
      <c r="F250" s="1">
        <v>2014</v>
      </c>
      <c r="H250" s="1">
        <v>245</v>
      </c>
      <c r="I250" s="131"/>
    </row>
    <row r="251" spans="2:9" x14ac:dyDescent="0.25">
      <c r="B251" s="1" t="s">
        <v>103</v>
      </c>
      <c r="C251" s="1">
        <v>7</v>
      </c>
      <c r="D251" s="1" t="s">
        <v>106</v>
      </c>
      <c r="E251" s="1">
        <v>3</v>
      </c>
      <c r="F251" s="1">
        <v>2014</v>
      </c>
      <c r="H251" s="17">
        <v>246</v>
      </c>
      <c r="I251" s="131"/>
    </row>
    <row r="252" spans="2:9" x14ac:dyDescent="0.25">
      <c r="B252" s="1" t="s">
        <v>103</v>
      </c>
      <c r="C252" s="1">
        <v>8</v>
      </c>
      <c r="D252" s="1" t="s">
        <v>105</v>
      </c>
      <c r="E252" s="1">
        <v>2</v>
      </c>
      <c r="F252" s="1">
        <v>2014</v>
      </c>
      <c r="H252" s="1">
        <v>247</v>
      </c>
      <c r="I252" s="131"/>
    </row>
    <row r="253" spans="2:9" x14ac:dyDescent="0.25">
      <c r="B253" s="1" t="s">
        <v>103</v>
      </c>
      <c r="C253" s="1">
        <v>10</v>
      </c>
      <c r="D253" s="1" t="s">
        <v>43</v>
      </c>
      <c r="E253" s="1">
        <v>8</v>
      </c>
      <c r="F253" s="1">
        <v>2013</v>
      </c>
      <c r="H253" s="1">
        <v>248</v>
      </c>
      <c r="I253" s="131"/>
    </row>
    <row r="254" spans="2:9" x14ac:dyDescent="0.25">
      <c r="B254" s="1" t="s">
        <v>103</v>
      </c>
      <c r="C254" s="1">
        <v>3</v>
      </c>
      <c r="D254" s="1" t="s">
        <v>18</v>
      </c>
      <c r="E254" s="1">
        <v>5</v>
      </c>
      <c r="F254" s="1">
        <v>2012</v>
      </c>
      <c r="H254" s="17">
        <v>249</v>
      </c>
      <c r="I254" s="131"/>
    </row>
    <row r="255" spans="2:9" x14ac:dyDescent="0.25">
      <c r="B255" s="17" t="s">
        <v>103</v>
      </c>
      <c r="C255" s="17">
        <v>10</v>
      </c>
      <c r="D255" s="17" t="s">
        <v>42</v>
      </c>
      <c r="E255" s="17">
        <v>2</v>
      </c>
      <c r="F255" s="1">
        <v>2012</v>
      </c>
      <c r="H255" s="1">
        <v>250</v>
      </c>
      <c r="I255" s="131"/>
    </row>
    <row r="256" spans="2:9" x14ac:dyDescent="0.25">
      <c r="B256" s="1" t="s">
        <v>103</v>
      </c>
      <c r="C256" s="1">
        <v>8</v>
      </c>
      <c r="D256" s="1" t="s">
        <v>39</v>
      </c>
      <c r="E256" s="1">
        <v>3</v>
      </c>
      <c r="F256" s="1">
        <v>2012</v>
      </c>
      <c r="H256" s="1">
        <v>251</v>
      </c>
      <c r="I256" s="131"/>
    </row>
    <row r="257" spans="2:9" x14ac:dyDescent="0.25">
      <c r="B257" s="1" t="s">
        <v>103</v>
      </c>
      <c r="C257" s="1">
        <v>10</v>
      </c>
      <c r="D257" s="1" t="s">
        <v>102</v>
      </c>
      <c r="E257" s="1">
        <v>3</v>
      </c>
      <c r="F257" s="1">
        <v>2012</v>
      </c>
      <c r="H257" s="17">
        <v>252</v>
      </c>
      <c r="I257" s="131"/>
    </row>
    <row r="258" spans="2:9" x14ac:dyDescent="0.25">
      <c r="B258" s="1" t="s">
        <v>103</v>
      </c>
      <c r="C258" s="1">
        <v>0</v>
      </c>
      <c r="D258" s="1" t="s">
        <v>104</v>
      </c>
      <c r="E258" s="1">
        <v>9</v>
      </c>
      <c r="F258" s="1">
        <v>2011</v>
      </c>
      <c r="H258" s="1">
        <v>253</v>
      </c>
      <c r="I258" s="131"/>
    </row>
    <row r="259" spans="2:9" x14ac:dyDescent="0.25">
      <c r="B259" s="1" t="s">
        <v>103</v>
      </c>
      <c r="C259" s="1">
        <v>9</v>
      </c>
      <c r="D259" s="1" t="s">
        <v>71</v>
      </c>
      <c r="E259" s="1">
        <v>2</v>
      </c>
      <c r="F259" s="1">
        <v>2011</v>
      </c>
      <c r="H259" s="1">
        <v>254</v>
      </c>
      <c r="I259" s="131"/>
    </row>
    <row r="260" spans="2:9" x14ac:dyDescent="0.25">
      <c r="B260" s="1" t="s">
        <v>103</v>
      </c>
      <c r="C260" s="1">
        <v>17</v>
      </c>
      <c r="D260" s="1" t="s">
        <v>42</v>
      </c>
      <c r="E260" s="1">
        <v>7</v>
      </c>
      <c r="F260" s="1">
        <v>2010</v>
      </c>
      <c r="H260" s="17">
        <v>255</v>
      </c>
      <c r="I260" s="131"/>
    </row>
    <row r="261" spans="2:9" x14ac:dyDescent="0.25">
      <c r="B261" s="1" t="s">
        <v>103</v>
      </c>
      <c r="C261" s="1">
        <v>0</v>
      </c>
      <c r="D261" s="1" t="s">
        <v>104</v>
      </c>
      <c r="E261" s="1">
        <v>10</v>
      </c>
      <c r="F261" s="1">
        <v>2010</v>
      </c>
      <c r="H261" s="1">
        <v>256</v>
      </c>
      <c r="I261" s="131"/>
    </row>
    <row r="262" spans="2:9" x14ac:dyDescent="0.25">
      <c r="B262" s="1" t="s">
        <v>103</v>
      </c>
      <c r="C262" s="1">
        <v>9</v>
      </c>
      <c r="D262" s="1" t="s">
        <v>160</v>
      </c>
      <c r="E262" s="1">
        <v>5</v>
      </c>
      <c r="F262" s="1">
        <v>2009</v>
      </c>
      <c r="H262" s="1">
        <v>257</v>
      </c>
      <c r="I262" s="131"/>
    </row>
    <row r="263" spans="2:9" x14ac:dyDescent="0.25">
      <c r="B263" s="1" t="s">
        <v>103</v>
      </c>
      <c r="C263" s="1">
        <v>9</v>
      </c>
      <c r="D263" s="1" t="s">
        <v>58</v>
      </c>
      <c r="E263" s="1">
        <v>2</v>
      </c>
      <c r="F263" s="1">
        <v>2009</v>
      </c>
      <c r="H263" s="17">
        <v>258</v>
      </c>
      <c r="I263" s="131"/>
    </row>
    <row r="264" spans="2:9" x14ac:dyDescent="0.25">
      <c r="B264" s="1" t="s">
        <v>103</v>
      </c>
      <c r="C264" s="1">
        <v>9</v>
      </c>
      <c r="D264" s="1" t="s">
        <v>58</v>
      </c>
      <c r="E264" s="1">
        <v>5</v>
      </c>
      <c r="F264" s="1">
        <v>2009</v>
      </c>
      <c r="H264" s="1">
        <v>259</v>
      </c>
      <c r="I264" s="131"/>
    </row>
    <row r="265" spans="2:9" x14ac:dyDescent="0.25">
      <c r="B265" s="1" t="s">
        <v>162</v>
      </c>
      <c r="C265" s="1">
        <v>2</v>
      </c>
      <c r="D265" s="1" t="s">
        <v>39</v>
      </c>
      <c r="E265" s="1">
        <v>7</v>
      </c>
      <c r="F265" s="1">
        <v>2013</v>
      </c>
      <c r="H265" s="1">
        <v>260</v>
      </c>
      <c r="I265" s="131"/>
    </row>
    <row r="266" spans="2:9" x14ac:dyDescent="0.25">
      <c r="B266" s="1" t="s">
        <v>162</v>
      </c>
      <c r="C266" s="1">
        <v>4</v>
      </c>
      <c r="D266" s="1" t="s">
        <v>111</v>
      </c>
      <c r="E266" s="1">
        <v>3</v>
      </c>
      <c r="F266" s="1">
        <v>2011</v>
      </c>
      <c r="H266" s="17">
        <v>261</v>
      </c>
      <c r="I266" s="131"/>
    </row>
    <row r="267" spans="2:9" x14ac:dyDescent="0.25">
      <c r="B267" s="17" t="s">
        <v>162</v>
      </c>
      <c r="C267" s="1">
        <v>1</v>
      </c>
      <c r="D267" s="1" t="s">
        <v>71</v>
      </c>
      <c r="E267" s="1">
        <v>0</v>
      </c>
      <c r="F267" s="1">
        <v>2011</v>
      </c>
      <c r="H267" s="1">
        <v>262</v>
      </c>
      <c r="I267" s="131"/>
    </row>
    <row r="268" spans="2:9" x14ac:dyDescent="0.25">
      <c r="B268" s="1" t="s">
        <v>162</v>
      </c>
      <c r="C268" s="1">
        <v>3</v>
      </c>
      <c r="D268" s="1" t="s">
        <v>152</v>
      </c>
      <c r="E268" s="1">
        <v>0</v>
      </c>
      <c r="F268" s="1">
        <v>2011</v>
      </c>
      <c r="H268" s="1">
        <v>263</v>
      </c>
      <c r="I268" s="131"/>
    </row>
    <row r="269" spans="2:9" x14ac:dyDescent="0.25">
      <c r="B269" s="1" t="s">
        <v>162</v>
      </c>
      <c r="C269" s="1">
        <v>9</v>
      </c>
      <c r="D269" s="1" t="s">
        <v>160</v>
      </c>
      <c r="E269" s="1">
        <v>13</v>
      </c>
      <c r="F269" s="1">
        <v>2010</v>
      </c>
      <c r="H269" s="17">
        <v>264</v>
      </c>
      <c r="I269" s="131"/>
    </row>
    <row r="270" spans="2:9" x14ac:dyDescent="0.25">
      <c r="B270" s="1" t="s">
        <v>162</v>
      </c>
      <c r="C270" s="1">
        <v>5</v>
      </c>
      <c r="D270" s="1" t="s">
        <v>109</v>
      </c>
      <c r="E270" s="1">
        <v>0</v>
      </c>
      <c r="F270" s="1">
        <v>2010</v>
      </c>
      <c r="H270" s="1">
        <v>265</v>
      </c>
      <c r="I270" s="131"/>
    </row>
    <row r="271" spans="2:9" x14ac:dyDescent="0.25">
      <c r="B271" s="17" t="s">
        <v>162</v>
      </c>
      <c r="C271" s="1">
        <v>7</v>
      </c>
      <c r="D271" s="1" t="s">
        <v>159</v>
      </c>
      <c r="E271" s="1">
        <v>2</v>
      </c>
      <c r="F271" s="1">
        <v>2009</v>
      </c>
      <c r="H271" s="1">
        <v>266</v>
      </c>
      <c r="I271" s="131"/>
    </row>
    <row r="272" spans="2:9" x14ac:dyDescent="0.25">
      <c r="B272" s="17" t="s">
        <v>162</v>
      </c>
      <c r="C272" s="17">
        <v>4</v>
      </c>
      <c r="D272" s="17" t="s">
        <v>102</v>
      </c>
      <c r="E272" s="17">
        <v>2</v>
      </c>
      <c r="F272" s="1">
        <v>2005</v>
      </c>
      <c r="H272" s="17">
        <v>267</v>
      </c>
      <c r="I272" s="131"/>
    </row>
    <row r="273" spans="2:9" x14ac:dyDescent="0.25">
      <c r="B273" s="17" t="s">
        <v>162</v>
      </c>
      <c r="C273" s="17">
        <v>4</v>
      </c>
      <c r="D273" s="17" t="s">
        <v>233</v>
      </c>
      <c r="E273" s="17">
        <v>3</v>
      </c>
      <c r="F273" s="1">
        <v>2005</v>
      </c>
      <c r="H273" s="1">
        <v>268</v>
      </c>
      <c r="I273" s="131"/>
    </row>
    <row r="274" spans="2:9" x14ac:dyDescent="0.25">
      <c r="B274" s="17" t="s">
        <v>162</v>
      </c>
      <c r="C274" s="17">
        <v>21</v>
      </c>
      <c r="D274" s="1" t="s">
        <v>42</v>
      </c>
      <c r="E274" s="17">
        <v>5</v>
      </c>
      <c r="F274" s="1">
        <v>2004</v>
      </c>
      <c r="H274" s="1">
        <v>269</v>
      </c>
      <c r="I274" s="131"/>
    </row>
    <row r="275" spans="2:9" x14ac:dyDescent="0.25">
      <c r="B275" s="17" t="s">
        <v>162</v>
      </c>
      <c r="C275" s="17">
        <v>4</v>
      </c>
      <c r="D275" s="17" t="s">
        <v>236</v>
      </c>
      <c r="E275" s="17">
        <v>1</v>
      </c>
      <c r="F275" s="1">
        <v>2004</v>
      </c>
      <c r="H275" s="17">
        <v>270</v>
      </c>
      <c r="I275" s="131"/>
    </row>
    <row r="276" spans="2:9" ht="0.75" customHeight="1" x14ac:dyDescent="0.25">
      <c r="B276" s="1" t="s">
        <v>107</v>
      </c>
      <c r="C276" s="1">
        <v>3</v>
      </c>
      <c r="D276" s="1" t="s">
        <v>109</v>
      </c>
      <c r="E276" s="1">
        <v>1</v>
      </c>
      <c r="F276" s="1">
        <v>2018</v>
      </c>
      <c r="H276" s="1">
        <v>271</v>
      </c>
      <c r="I276" s="131"/>
    </row>
    <row r="277" spans="2:9" x14ac:dyDescent="0.25">
      <c r="B277" s="1" t="s">
        <v>107</v>
      </c>
      <c r="C277" s="1">
        <v>3</v>
      </c>
      <c r="D277" s="1" t="s">
        <v>106</v>
      </c>
      <c r="E277" s="1">
        <v>9</v>
      </c>
      <c r="F277" s="1">
        <v>2017</v>
      </c>
      <c r="H277" s="1">
        <v>272</v>
      </c>
      <c r="I277" s="131"/>
    </row>
    <row r="278" spans="2:9" x14ac:dyDescent="0.25">
      <c r="B278" s="1" t="s">
        <v>107</v>
      </c>
      <c r="C278" s="1">
        <v>2</v>
      </c>
      <c r="D278" s="1" t="s">
        <v>71</v>
      </c>
      <c r="E278" s="1">
        <v>3</v>
      </c>
      <c r="F278" s="1">
        <v>2015</v>
      </c>
      <c r="H278" s="17">
        <v>273</v>
      </c>
      <c r="I278" s="131"/>
    </row>
    <row r="279" spans="2:9" x14ac:dyDescent="0.25">
      <c r="B279" s="1" t="s">
        <v>107</v>
      </c>
      <c r="C279" s="1">
        <v>0</v>
      </c>
      <c r="D279" s="17" t="s">
        <v>108</v>
      </c>
      <c r="E279" s="1">
        <v>18</v>
      </c>
      <c r="F279" s="1">
        <v>2014</v>
      </c>
      <c r="H279" s="1">
        <v>274</v>
      </c>
      <c r="I279" s="131"/>
    </row>
    <row r="280" spans="2:9" x14ac:dyDescent="0.25">
      <c r="B280" s="1" t="s">
        <v>107</v>
      </c>
      <c r="C280" s="1">
        <v>1</v>
      </c>
      <c r="D280" s="17" t="s">
        <v>102</v>
      </c>
      <c r="E280" s="1">
        <v>5</v>
      </c>
      <c r="F280" s="1">
        <v>2013</v>
      </c>
      <c r="H280" s="1">
        <v>275</v>
      </c>
      <c r="I280" s="131"/>
    </row>
    <row r="281" spans="2:9" x14ac:dyDescent="0.25">
      <c r="B281" s="1" t="s">
        <v>107</v>
      </c>
      <c r="C281" s="1">
        <v>1</v>
      </c>
      <c r="D281" s="1" t="s">
        <v>101</v>
      </c>
      <c r="E281" s="1">
        <v>4</v>
      </c>
      <c r="F281" s="1">
        <v>2011</v>
      </c>
      <c r="H281" s="17">
        <v>276</v>
      </c>
      <c r="I281" s="131"/>
    </row>
    <row r="282" spans="2:9" x14ac:dyDescent="0.25">
      <c r="B282" s="1" t="s">
        <v>107</v>
      </c>
      <c r="C282" s="1">
        <v>9</v>
      </c>
      <c r="D282" s="1" t="s">
        <v>158</v>
      </c>
      <c r="E282" s="1">
        <v>12</v>
      </c>
      <c r="F282" s="1">
        <v>2010</v>
      </c>
      <c r="H282" s="1">
        <v>277</v>
      </c>
      <c r="I282" s="131"/>
    </row>
    <row r="283" spans="2:9" x14ac:dyDescent="0.25">
      <c r="B283" s="1" t="s">
        <v>107</v>
      </c>
      <c r="C283" s="1">
        <v>0</v>
      </c>
      <c r="D283" s="1" t="s">
        <v>71</v>
      </c>
      <c r="E283" s="1">
        <v>3</v>
      </c>
      <c r="F283" s="1">
        <v>2009</v>
      </c>
      <c r="H283" s="1">
        <v>278</v>
      </c>
      <c r="I283" s="131"/>
    </row>
    <row r="284" spans="2:9" x14ac:dyDescent="0.25">
      <c r="B284" s="1" t="s">
        <v>107</v>
      </c>
      <c r="C284" s="1">
        <v>5</v>
      </c>
      <c r="D284" s="1" t="s">
        <v>103</v>
      </c>
      <c r="E284" s="1">
        <v>6</v>
      </c>
      <c r="F284" s="1">
        <v>2009</v>
      </c>
      <c r="H284" s="17">
        <v>279</v>
      </c>
      <c r="I284" s="131"/>
    </row>
    <row r="285" spans="2:9" x14ac:dyDescent="0.25">
      <c r="B285" s="1" t="s">
        <v>71</v>
      </c>
      <c r="C285" s="1">
        <v>1</v>
      </c>
      <c r="D285" s="17" t="s">
        <v>252</v>
      </c>
      <c r="E285" s="1">
        <v>4</v>
      </c>
      <c r="F285" s="1">
        <v>2024</v>
      </c>
      <c r="H285" s="1">
        <v>280</v>
      </c>
      <c r="I285" s="131"/>
    </row>
    <row r="286" spans="2:9" x14ac:dyDescent="0.25">
      <c r="B286" s="1" t="s">
        <v>71</v>
      </c>
      <c r="C286" s="1">
        <v>2</v>
      </c>
      <c r="D286" s="1" t="s">
        <v>103</v>
      </c>
      <c r="E286" s="1">
        <v>10</v>
      </c>
      <c r="F286" s="1">
        <v>2024</v>
      </c>
      <c r="H286" s="1">
        <v>281</v>
      </c>
      <c r="I286" s="131"/>
    </row>
    <row r="287" spans="2:9" x14ac:dyDescent="0.25">
      <c r="B287" s="1" t="s">
        <v>71</v>
      </c>
      <c r="C287" s="1">
        <v>5</v>
      </c>
      <c r="D287" s="1" t="s">
        <v>103</v>
      </c>
      <c r="E287" s="1">
        <v>7</v>
      </c>
      <c r="F287" s="1">
        <v>2023</v>
      </c>
      <c r="H287" s="17">
        <v>282</v>
      </c>
      <c r="I287" s="131"/>
    </row>
    <row r="288" spans="2:9" x14ac:dyDescent="0.25">
      <c r="B288" s="1" t="s">
        <v>71</v>
      </c>
      <c r="C288" s="17">
        <v>1</v>
      </c>
      <c r="D288" s="1" t="s">
        <v>119</v>
      </c>
      <c r="E288" s="1">
        <v>13</v>
      </c>
      <c r="F288" s="1">
        <v>2023</v>
      </c>
      <c r="H288" s="1">
        <v>283</v>
      </c>
      <c r="I288" s="131"/>
    </row>
    <row r="289" spans="2:9" x14ac:dyDescent="0.25">
      <c r="B289" s="1" t="s">
        <v>71</v>
      </c>
      <c r="C289" s="1">
        <v>4</v>
      </c>
      <c r="D289" s="1" t="s">
        <v>103</v>
      </c>
      <c r="E289" s="1">
        <v>13</v>
      </c>
      <c r="F289" s="1">
        <v>2022</v>
      </c>
      <c r="H289" s="1">
        <v>284</v>
      </c>
      <c r="I289" s="131"/>
    </row>
    <row r="290" spans="2:9" x14ac:dyDescent="0.25">
      <c r="B290" s="1" t="s">
        <v>71</v>
      </c>
      <c r="C290" s="1">
        <v>5</v>
      </c>
      <c r="D290" s="1" t="s">
        <v>40</v>
      </c>
      <c r="E290" s="1">
        <v>10</v>
      </c>
      <c r="F290" s="1">
        <v>2019</v>
      </c>
      <c r="H290" s="17">
        <v>285</v>
      </c>
      <c r="I290" s="131"/>
    </row>
    <row r="291" spans="2:9" x14ac:dyDescent="0.25">
      <c r="B291" s="1" t="s">
        <v>71</v>
      </c>
      <c r="C291" s="1">
        <v>3</v>
      </c>
      <c r="D291" s="17" t="s">
        <v>102</v>
      </c>
      <c r="E291" s="1">
        <v>1</v>
      </c>
      <c r="F291" s="1">
        <v>2019</v>
      </c>
      <c r="H291" s="1">
        <v>286</v>
      </c>
      <c r="I291" s="131"/>
    </row>
    <row r="292" spans="2:9" x14ac:dyDescent="0.25">
      <c r="B292" s="1" t="s">
        <v>71</v>
      </c>
      <c r="C292" s="1">
        <v>2</v>
      </c>
      <c r="D292" s="1" t="s">
        <v>76</v>
      </c>
      <c r="E292" s="1">
        <v>5</v>
      </c>
      <c r="F292" s="1">
        <v>2018</v>
      </c>
      <c r="H292" s="1">
        <v>287</v>
      </c>
      <c r="I292" s="131"/>
    </row>
    <row r="293" spans="2:9" x14ac:dyDescent="0.25">
      <c r="B293" s="1" t="s">
        <v>71</v>
      </c>
      <c r="C293" s="1">
        <v>10</v>
      </c>
      <c r="D293" s="1" t="s">
        <v>252</v>
      </c>
      <c r="E293" s="1">
        <v>5</v>
      </c>
      <c r="F293" s="1">
        <v>2018</v>
      </c>
      <c r="H293" s="17">
        <v>288</v>
      </c>
      <c r="I293" s="131"/>
    </row>
    <row r="294" spans="2:9" x14ac:dyDescent="0.25">
      <c r="B294" s="1" t="s">
        <v>71</v>
      </c>
      <c r="C294" s="1">
        <v>7</v>
      </c>
      <c r="D294" s="1" t="s">
        <v>38</v>
      </c>
      <c r="E294" s="1">
        <v>4</v>
      </c>
      <c r="F294" s="1">
        <v>2018</v>
      </c>
      <c r="H294" s="1">
        <v>289</v>
      </c>
      <c r="I294" s="131"/>
    </row>
    <row r="295" spans="2:9" x14ac:dyDescent="0.25">
      <c r="B295" s="1" t="s">
        <v>71</v>
      </c>
      <c r="C295" s="1">
        <v>1</v>
      </c>
      <c r="D295" s="1" t="s">
        <v>39</v>
      </c>
      <c r="E295" s="1">
        <v>4</v>
      </c>
      <c r="F295" s="1">
        <v>2017</v>
      </c>
      <c r="H295" s="1">
        <v>290</v>
      </c>
      <c r="I295" s="131"/>
    </row>
    <row r="296" spans="2:9" x14ac:dyDescent="0.25">
      <c r="B296" s="1" t="s">
        <v>71</v>
      </c>
      <c r="C296" s="1">
        <v>1</v>
      </c>
      <c r="D296" s="1" t="s">
        <v>58</v>
      </c>
      <c r="E296" s="1">
        <v>4</v>
      </c>
      <c r="F296" s="1">
        <v>2017</v>
      </c>
      <c r="H296" s="17">
        <v>291</v>
      </c>
      <c r="I296" s="131"/>
    </row>
    <row r="297" spans="2:9" x14ac:dyDescent="0.25">
      <c r="B297" s="1" t="s">
        <v>71</v>
      </c>
      <c r="C297" s="1">
        <v>1</v>
      </c>
      <c r="D297" s="1" t="s">
        <v>42</v>
      </c>
      <c r="E297" s="1">
        <v>0</v>
      </c>
      <c r="F297" s="1">
        <v>2016</v>
      </c>
      <c r="H297" s="1">
        <v>292</v>
      </c>
      <c r="I297" s="131"/>
    </row>
    <row r="298" spans="2:9" x14ac:dyDescent="0.25">
      <c r="B298" s="1" t="s">
        <v>71</v>
      </c>
      <c r="C298" s="1">
        <v>9</v>
      </c>
      <c r="D298" s="1" t="s">
        <v>18</v>
      </c>
      <c r="E298" s="1">
        <v>14</v>
      </c>
      <c r="F298" s="1">
        <v>2015</v>
      </c>
      <c r="H298" s="1">
        <v>293</v>
      </c>
      <c r="I298" s="131"/>
    </row>
    <row r="299" spans="2:9" x14ac:dyDescent="0.25">
      <c r="B299" s="1" t="s">
        <v>71</v>
      </c>
      <c r="C299" s="1">
        <v>2</v>
      </c>
      <c r="D299" s="1" t="s">
        <v>74</v>
      </c>
      <c r="E299" s="1">
        <v>0</v>
      </c>
      <c r="F299" s="1">
        <v>2015</v>
      </c>
      <c r="H299" s="17">
        <v>294</v>
      </c>
      <c r="I299" s="131"/>
    </row>
    <row r="300" spans="2:9" x14ac:dyDescent="0.25">
      <c r="B300" s="1" t="s">
        <v>71</v>
      </c>
      <c r="C300" s="1">
        <v>3</v>
      </c>
      <c r="D300" s="1" t="s">
        <v>106</v>
      </c>
      <c r="E300" s="1">
        <v>16</v>
      </c>
      <c r="F300" s="1">
        <v>2015</v>
      </c>
      <c r="H300" s="1">
        <v>295</v>
      </c>
      <c r="I300" s="131"/>
    </row>
    <row r="301" spans="2:9" x14ac:dyDescent="0.25">
      <c r="B301" s="1" t="s">
        <v>71</v>
      </c>
      <c r="C301" s="1">
        <v>11</v>
      </c>
      <c r="D301" s="1" t="s">
        <v>102</v>
      </c>
      <c r="E301" s="1">
        <v>4</v>
      </c>
      <c r="F301" s="1">
        <v>2015</v>
      </c>
      <c r="H301" s="1">
        <v>296</v>
      </c>
      <c r="I301" s="131"/>
    </row>
    <row r="302" spans="2:9" x14ac:dyDescent="0.25">
      <c r="B302" s="1" t="s">
        <v>71</v>
      </c>
      <c r="C302" s="1">
        <v>0</v>
      </c>
      <c r="D302" s="17" t="s">
        <v>76</v>
      </c>
      <c r="E302" s="1">
        <v>10</v>
      </c>
      <c r="F302" s="1">
        <v>2014</v>
      </c>
      <c r="H302" s="17">
        <v>297</v>
      </c>
      <c r="I302" s="131"/>
    </row>
    <row r="303" spans="2:9" x14ac:dyDescent="0.25">
      <c r="B303" s="1" t="s">
        <v>71</v>
      </c>
      <c r="C303" s="1">
        <v>0</v>
      </c>
      <c r="D303" s="1" t="s">
        <v>39</v>
      </c>
      <c r="E303" s="1">
        <v>10</v>
      </c>
      <c r="F303" s="1">
        <v>2014</v>
      </c>
      <c r="H303" s="1">
        <v>298</v>
      </c>
      <c r="I303" s="131"/>
    </row>
    <row r="304" spans="2:9" x14ac:dyDescent="0.25">
      <c r="B304" s="1" t="s">
        <v>71</v>
      </c>
      <c r="C304" s="1">
        <v>7</v>
      </c>
      <c r="D304" s="1" t="s">
        <v>153</v>
      </c>
      <c r="E304" s="1">
        <v>3</v>
      </c>
      <c r="F304" s="1">
        <v>2013</v>
      </c>
      <c r="H304" s="1">
        <v>299</v>
      </c>
      <c r="I304" s="131"/>
    </row>
    <row r="305" spans="2:9" x14ac:dyDescent="0.25">
      <c r="B305" s="1" t="s">
        <v>71</v>
      </c>
      <c r="C305" s="1">
        <v>2</v>
      </c>
      <c r="D305" s="1" t="s">
        <v>109</v>
      </c>
      <c r="E305" s="1">
        <v>6</v>
      </c>
      <c r="F305" s="1">
        <v>2013</v>
      </c>
      <c r="H305" s="17">
        <v>300</v>
      </c>
      <c r="I305" s="131"/>
    </row>
    <row r="306" spans="2:9" x14ac:dyDescent="0.25">
      <c r="B306" s="1" t="s">
        <v>71</v>
      </c>
      <c r="C306" s="1">
        <v>2</v>
      </c>
      <c r="D306" s="17" t="s">
        <v>185</v>
      </c>
      <c r="E306" s="17">
        <v>6</v>
      </c>
      <c r="F306" s="1">
        <v>2012</v>
      </c>
      <c r="H306" s="1">
        <v>301</v>
      </c>
      <c r="I306" s="131"/>
    </row>
    <row r="307" spans="2:9" x14ac:dyDescent="0.25">
      <c r="B307" s="1" t="s">
        <v>71</v>
      </c>
      <c r="C307" s="1">
        <v>4</v>
      </c>
      <c r="D307" s="1" t="s">
        <v>106</v>
      </c>
      <c r="E307" s="1">
        <v>3</v>
      </c>
      <c r="F307" s="1">
        <v>2011</v>
      </c>
      <c r="H307" s="1">
        <v>302</v>
      </c>
      <c r="I307" s="131"/>
    </row>
    <row r="308" spans="2:9" x14ac:dyDescent="0.25">
      <c r="B308" s="1" t="s">
        <v>71</v>
      </c>
      <c r="C308" s="1">
        <v>0</v>
      </c>
      <c r="D308" s="1" t="s">
        <v>160</v>
      </c>
      <c r="E308" s="1">
        <v>5</v>
      </c>
      <c r="F308" s="1">
        <v>2010</v>
      </c>
      <c r="H308" s="17">
        <v>303</v>
      </c>
      <c r="I308" s="131"/>
    </row>
    <row r="309" spans="2:9" x14ac:dyDescent="0.25">
      <c r="B309" s="1" t="s">
        <v>71</v>
      </c>
      <c r="C309" s="1">
        <v>1</v>
      </c>
      <c r="D309" s="1" t="s">
        <v>160</v>
      </c>
      <c r="E309" s="1">
        <v>4</v>
      </c>
      <c r="F309" s="1">
        <v>2010</v>
      </c>
      <c r="H309" s="1">
        <v>304</v>
      </c>
      <c r="I309" s="131"/>
    </row>
    <row r="310" spans="2:9" x14ac:dyDescent="0.25">
      <c r="B310" s="1" t="s">
        <v>71</v>
      </c>
      <c r="C310" s="1">
        <v>4</v>
      </c>
      <c r="D310" s="1" t="s">
        <v>107</v>
      </c>
      <c r="E310" s="1">
        <v>3</v>
      </c>
      <c r="F310" s="1">
        <v>2010</v>
      </c>
      <c r="H310" s="1">
        <v>305</v>
      </c>
      <c r="I310" s="131"/>
    </row>
    <row r="311" spans="2:9" x14ac:dyDescent="0.25">
      <c r="B311" s="1" t="s">
        <v>71</v>
      </c>
      <c r="C311" s="1">
        <v>4</v>
      </c>
      <c r="D311" s="1" t="s">
        <v>108</v>
      </c>
      <c r="E311" s="1">
        <v>0</v>
      </c>
      <c r="F311" s="1">
        <v>2010</v>
      </c>
      <c r="H311" s="17">
        <v>306</v>
      </c>
      <c r="I311" s="131"/>
    </row>
    <row r="312" spans="2:9" x14ac:dyDescent="0.25">
      <c r="B312" s="1" t="s">
        <v>71</v>
      </c>
      <c r="C312" s="1">
        <v>6</v>
      </c>
      <c r="D312" s="1" t="s">
        <v>109</v>
      </c>
      <c r="E312" s="1">
        <v>4</v>
      </c>
      <c r="F312" s="1">
        <v>2009</v>
      </c>
      <c r="H312" s="1">
        <v>307</v>
      </c>
      <c r="I312" s="131"/>
    </row>
    <row r="313" spans="2:9" x14ac:dyDescent="0.25">
      <c r="B313" s="1" t="s">
        <v>71</v>
      </c>
      <c r="C313" s="1">
        <v>0</v>
      </c>
      <c r="D313" s="1" t="s">
        <v>58</v>
      </c>
      <c r="E313" s="1">
        <v>1</v>
      </c>
      <c r="F313" s="1">
        <v>2009</v>
      </c>
      <c r="H313" s="1">
        <v>308</v>
      </c>
      <c r="I313" s="131"/>
    </row>
    <row r="314" spans="2:9" x14ac:dyDescent="0.25">
      <c r="B314" s="1" t="s">
        <v>71</v>
      </c>
      <c r="C314" s="1">
        <v>6</v>
      </c>
      <c r="D314" s="17" t="s">
        <v>108</v>
      </c>
      <c r="E314" s="1">
        <v>8</v>
      </c>
      <c r="F314" s="1">
        <v>2009</v>
      </c>
      <c r="H314" s="17">
        <v>309</v>
      </c>
      <c r="I314" s="131"/>
    </row>
    <row r="315" spans="2:9" x14ac:dyDescent="0.25">
      <c r="B315" s="1" t="s">
        <v>104</v>
      </c>
      <c r="C315" s="1">
        <v>0</v>
      </c>
      <c r="D315" s="1" t="s">
        <v>18</v>
      </c>
      <c r="E315" s="1">
        <v>7</v>
      </c>
      <c r="F315" s="1">
        <v>2019</v>
      </c>
      <c r="H315" s="1">
        <v>310</v>
      </c>
      <c r="I315" s="131"/>
    </row>
    <row r="316" spans="2:9" x14ac:dyDescent="0.25">
      <c r="B316" s="1" t="s">
        <v>104</v>
      </c>
      <c r="C316" s="1">
        <v>12</v>
      </c>
      <c r="D316" s="1" t="s">
        <v>103</v>
      </c>
      <c r="E316" s="1">
        <v>1</v>
      </c>
      <c r="F316" s="1">
        <v>2019</v>
      </c>
      <c r="H316" s="1">
        <v>311</v>
      </c>
      <c r="I316" s="131"/>
    </row>
    <row r="317" spans="2:9" x14ac:dyDescent="0.25">
      <c r="B317" s="1" t="s">
        <v>104</v>
      </c>
      <c r="C317" s="1">
        <v>3</v>
      </c>
      <c r="D317" s="1" t="s">
        <v>101</v>
      </c>
      <c r="E317" s="1">
        <v>4</v>
      </c>
      <c r="F317" s="1">
        <v>2018</v>
      </c>
      <c r="H317" s="17">
        <v>312</v>
      </c>
      <c r="I317" s="131"/>
    </row>
    <row r="318" spans="2:9" x14ac:dyDescent="0.25">
      <c r="B318" s="1" t="s">
        <v>104</v>
      </c>
      <c r="C318" s="1">
        <v>16</v>
      </c>
      <c r="D318" s="1" t="s">
        <v>105</v>
      </c>
      <c r="E318" s="1">
        <v>7</v>
      </c>
      <c r="F318" s="1">
        <v>2018</v>
      </c>
      <c r="H318" s="1">
        <v>313</v>
      </c>
      <c r="I318" s="131"/>
    </row>
    <row r="319" spans="2:9" x14ac:dyDescent="0.25">
      <c r="B319" s="1" t="s">
        <v>104</v>
      </c>
      <c r="C319" s="1">
        <v>4</v>
      </c>
      <c r="D319" s="1" t="s">
        <v>58</v>
      </c>
      <c r="E319" s="1">
        <v>5</v>
      </c>
      <c r="F319" s="1">
        <v>2017</v>
      </c>
      <c r="H319" s="1">
        <v>314</v>
      </c>
      <c r="I319" s="131"/>
    </row>
    <row r="320" spans="2:9" x14ac:dyDescent="0.25">
      <c r="B320" s="1" t="s">
        <v>104</v>
      </c>
      <c r="C320" s="1">
        <v>10</v>
      </c>
      <c r="D320" s="1" t="s">
        <v>58</v>
      </c>
      <c r="E320" s="1">
        <v>9</v>
      </c>
      <c r="F320" s="1">
        <v>2017</v>
      </c>
      <c r="H320" s="17">
        <v>315</v>
      </c>
      <c r="I320" s="131"/>
    </row>
    <row r="321" spans="2:9" x14ac:dyDescent="0.25">
      <c r="B321" s="1" t="s">
        <v>104</v>
      </c>
      <c r="C321" s="1">
        <v>1</v>
      </c>
      <c r="D321" s="1" t="s">
        <v>58</v>
      </c>
      <c r="E321" s="1">
        <v>0</v>
      </c>
      <c r="F321" s="1">
        <v>2016</v>
      </c>
      <c r="H321" s="1">
        <v>316</v>
      </c>
      <c r="I321" s="131"/>
    </row>
    <row r="322" spans="2:9" x14ac:dyDescent="0.25">
      <c r="B322" s="1" t="s">
        <v>104</v>
      </c>
      <c r="C322" s="1">
        <v>10</v>
      </c>
      <c r="D322" s="1" t="s">
        <v>108</v>
      </c>
      <c r="E322" s="1">
        <v>0</v>
      </c>
      <c r="F322" s="1">
        <v>2016</v>
      </c>
      <c r="H322" s="1">
        <v>317</v>
      </c>
      <c r="I322" s="131"/>
    </row>
    <row r="323" spans="2:9" x14ac:dyDescent="0.25">
      <c r="B323" s="1" t="s">
        <v>104</v>
      </c>
      <c r="C323" s="1">
        <v>7</v>
      </c>
      <c r="D323" s="1" t="s">
        <v>76</v>
      </c>
      <c r="E323" s="1">
        <v>6</v>
      </c>
      <c r="F323" s="1">
        <v>2015</v>
      </c>
      <c r="H323" s="17">
        <v>318</v>
      </c>
      <c r="I323" s="131"/>
    </row>
    <row r="324" spans="2:9" x14ac:dyDescent="0.25">
      <c r="B324" s="1" t="s">
        <v>104</v>
      </c>
      <c r="C324" s="1">
        <v>10</v>
      </c>
      <c r="D324" s="1" t="s">
        <v>111</v>
      </c>
      <c r="E324" s="1">
        <v>7</v>
      </c>
      <c r="F324" s="1">
        <v>2015</v>
      </c>
      <c r="H324" s="1">
        <v>319</v>
      </c>
      <c r="I324" s="131"/>
    </row>
    <row r="325" spans="2:9" x14ac:dyDescent="0.25">
      <c r="B325" s="1" t="s">
        <v>104</v>
      </c>
      <c r="C325" s="1">
        <v>6</v>
      </c>
      <c r="D325" s="1" t="s">
        <v>58</v>
      </c>
      <c r="E325" s="1">
        <v>0</v>
      </c>
      <c r="F325" s="1">
        <v>2015</v>
      </c>
      <c r="H325" s="1">
        <v>320</v>
      </c>
      <c r="I325" s="131"/>
    </row>
    <row r="326" spans="2:9" x14ac:dyDescent="0.25">
      <c r="B326" s="1" t="s">
        <v>104</v>
      </c>
      <c r="C326" s="1">
        <v>5</v>
      </c>
      <c r="D326" s="1" t="s">
        <v>105</v>
      </c>
      <c r="E326" s="1">
        <v>2</v>
      </c>
      <c r="F326" s="1">
        <v>2015</v>
      </c>
      <c r="H326" s="17">
        <v>321</v>
      </c>
      <c r="I326" s="131"/>
    </row>
    <row r="327" spans="2:9" x14ac:dyDescent="0.25">
      <c r="B327" s="1" t="s">
        <v>104</v>
      </c>
      <c r="C327" s="1">
        <v>5</v>
      </c>
      <c r="D327" s="17" t="s">
        <v>76</v>
      </c>
      <c r="E327" s="1">
        <v>9</v>
      </c>
      <c r="F327" s="1">
        <v>2014</v>
      </c>
      <c r="H327" s="1">
        <v>322</v>
      </c>
      <c r="I327" s="131"/>
    </row>
    <row r="328" spans="2:9" x14ac:dyDescent="0.25">
      <c r="B328" s="1" t="s">
        <v>104</v>
      </c>
      <c r="C328" s="1">
        <v>6</v>
      </c>
      <c r="D328" s="1" t="s">
        <v>182</v>
      </c>
      <c r="E328" s="1">
        <v>2</v>
      </c>
      <c r="F328" s="1">
        <v>2014</v>
      </c>
      <c r="H328" s="1">
        <v>323</v>
      </c>
      <c r="I328" s="131"/>
    </row>
    <row r="329" spans="2:9" x14ac:dyDescent="0.25">
      <c r="B329" s="1" t="s">
        <v>104</v>
      </c>
      <c r="C329" s="1">
        <v>3</v>
      </c>
      <c r="D329" s="1" t="s">
        <v>253</v>
      </c>
      <c r="E329" s="1">
        <v>0</v>
      </c>
      <c r="F329" s="1">
        <v>2014</v>
      </c>
      <c r="H329" s="17">
        <v>324</v>
      </c>
      <c r="I329" s="131"/>
    </row>
    <row r="330" spans="2:9" x14ac:dyDescent="0.25">
      <c r="B330" s="1" t="s">
        <v>104</v>
      </c>
      <c r="C330" s="1">
        <v>7</v>
      </c>
      <c r="D330" s="1" t="s">
        <v>217</v>
      </c>
      <c r="E330" s="1">
        <v>1</v>
      </c>
      <c r="F330" s="1">
        <v>2014</v>
      </c>
      <c r="H330" s="1">
        <v>325</v>
      </c>
      <c r="I330" s="131"/>
    </row>
    <row r="331" spans="2:9" x14ac:dyDescent="0.25">
      <c r="B331" s="1" t="s">
        <v>104</v>
      </c>
      <c r="C331" s="1">
        <v>5</v>
      </c>
      <c r="D331" s="1" t="s">
        <v>130</v>
      </c>
      <c r="E331" s="1">
        <v>4</v>
      </c>
      <c r="F331" s="1">
        <v>2014</v>
      </c>
      <c r="H331" s="1">
        <v>326</v>
      </c>
      <c r="I331" s="131"/>
    </row>
    <row r="332" spans="2:9" x14ac:dyDescent="0.25">
      <c r="B332" s="1" t="s">
        <v>104</v>
      </c>
      <c r="C332" s="1">
        <v>7</v>
      </c>
      <c r="D332" s="17" t="s">
        <v>102</v>
      </c>
      <c r="E332" s="1">
        <v>1</v>
      </c>
      <c r="F332" s="1">
        <v>2014</v>
      </c>
      <c r="H332" s="17">
        <v>327</v>
      </c>
      <c r="I332" s="131"/>
    </row>
    <row r="333" spans="2:9" x14ac:dyDescent="0.25">
      <c r="B333" s="1" t="s">
        <v>104</v>
      </c>
      <c r="C333" s="1">
        <v>7</v>
      </c>
      <c r="D333" s="1" t="s">
        <v>42</v>
      </c>
      <c r="E333" s="1">
        <v>4</v>
      </c>
      <c r="F333" s="1">
        <v>2013</v>
      </c>
      <c r="H333" s="1">
        <v>328</v>
      </c>
      <c r="I333" s="131"/>
    </row>
    <row r="334" spans="2:9" x14ac:dyDescent="0.25">
      <c r="B334" s="1" t="s">
        <v>104</v>
      </c>
      <c r="C334" s="1">
        <v>10</v>
      </c>
      <c r="D334" s="1" t="s">
        <v>39</v>
      </c>
      <c r="E334" s="1">
        <v>0</v>
      </c>
      <c r="F334" s="1">
        <v>2013</v>
      </c>
      <c r="H334" s="1">
        <v>329</v>
      </c>
      <c r="I334" s="131"/>
    </row>
    <row r="335" spans="2:9" x14ac:dyDescent="0.25">
      <c r="B335" s="1" t="s">
        <v>104</v>
      </c>
      <c r="C335" s="1">
        <v>2</v>
      </c>
      <c r="D335" s="1" t="s">
        <v>111</v>
      </c>
      <c r="E335" s="1">
        <v>12</v>
      </c>
      <c r="F335" s="1">
        <v>2013</v>
      </c>
      <c r="H335" s="17">
        <v>330</v>
      </c>
      <c r="I335" s="131"/>
    </row>
    <row r="336" spans="2:9" x14ac:dyDescent="0.25">
      <c r="B336" s="1" t="s">
        <v>104</v>
      </c>
      <c r="C336" s="1">
        <v>2</v>
      </c>
      <c r="D336" s="1" t="s">
        <v>18</v>
      </c>
      <c r="E336" s="1">
        <v>12</v>
      </c>
      <c r="F336" s="1">
        <v>2012</v>
      </c>
      <c r="H336" s="1">
        <v>331</v>
      </c>
      <c r="I336" s="131"/>
    </row>
    <row r="337" spans="2:9" x14ac:dyDescent="0.25">
      <c r="B337" s="1" t="s">
        <v>104</v>
      </c>
      <c r="C337" s="1">
        <v>3</v>
      </c>
      <c r="D337" s="1" t="s">
        <v>40</v>
      </c>
      <c r="E337" s="1">
        <v>2</v>
      </c>
      <c r="F337" s="1">
        <v>2012</v>
      </c>
      <c r="H337" s="1">
        <v>332</v>
      </c>
      <c r="I337" s="131"/>
    </row>
    <row r="338" spans="2:9" x14ac:dyDescent="0.25">
      <c r="B338" s="1" t="s">
        <v>104</v>
      </c>
      <c r="C338" s="1">
        <v>8</v>
      </c>
      <c r="D338" s="1" t="s">
        <v>103</v>
      </c>
      <c r="E338" s="1">
        <v>3</v>
      </c>
      <c r="F338" s="1">
        <v>2012</v>
      </c>
      <c r="H338" s="17">
        <v>333</v>
      </c>
      <c r="I338" s="131"/>
    </row>
    <row r="339" spans="2:9" x14ac:dyDescent="0.25">
      <c r="B339" s="1" t="s">
        <v>104</v>
      </c>
      <c r="C339" s="1">
        <v>4</v>
      </c>
      <c r="D339" s="1" t="s">
        <v>38</v>
      </c>
      <c r="E339" s="1">
        <v>0</v>
      </c>
      <c r="F339" s="1">
        <v>2012</v>
      </c>
      <c r="H339" s="1">
        <v>334</v>
      </c>
      <c r="I339" s="131"/>
    </row>
    <row r="340" spans="2:9" x14ac:dyDescent="0.25">
      <c r="B340" s="1" t="s">
        <v>104</v>
      </c>
      <c r="C340" s="1">
        <v>17</v>
      </c>
      <c r="D340" s="1" t="s">
        <v>42</v>
      </c>
      <c r="E340" s="1">
        <v>9</v>
      </c>
      <c r="F340" s="1">
        <v>2011</v>
      </c>
      <c r="H340" s="1">
        <v>335</v>
      </c>
      <c r="I340" s="131"/>
    </row>
    <row r="341" spans="2:9" x14ac:dyDescent="0.25">
      <c r="B341" s="1" t="s">
        <v>104</v>
      </c>
      <c r="C341" s="1">
        <v>12</v>
      </c>
      <c r="D341" s="1" t="s">
        <v>229</v>
      </c>
      <c r="E341" s="1">
        <v>1</v>
      </c>
      <c r="F341" s="1">
        <v>2011</v>
      </c>
      <c r="H341" s="17">
        <v>336</v>
      </c>
      <c r="I341" s="131"/>
    </row>
    <row r="342" spans="2:9" x14ac:dyDescent="0.25">
      <c r="B342" s="1" t="s">
        <v>104</v>
      </c>
      <c r="C342" s="1">
        <v>3</v>
      </c>
      <c r="D342" s="1" t="s">
        <v>162</v>
      </c>
      <c r="E342" s="1">
        <v>0</v>
      </c>
      <c r="F342" s="1">
        <v>2011</v>
      </c>
      <c r="H342" s="1">
        <v>337</v>
      </c>
      <c r="I342" s="131"/>
    </row>
    <row r="343" spans="2:9" x14ac:dyDescent="0.25">
      <c r="B343" s="1" t="s">
        <v>104</v>
      </c>
      <c r="C343" s="1">
        <v>1</v>
      </c>
      <c r="D343" s="1" t="s">
        <v>101</v>
      </c>
      <c r="E343" s="1">
        <v>10</v>
      </c>
      <c r="F343" s="1">
        <v>2010</v>
      </c>
      <c r="H343" s="1">
        <v>338</v>
      </c>
      <c r="I343" s="131"/>
    </row>
    <row r="344" spans="2:9" x14ac:dyDescent="0.25">
      <c r="B344" s="1" t="s">
        <v>104</v>
      </c>
      <c r="C344" s="1">
        <v>4</v>
      </c>
      <c r="D344" s="1" t="s">
        <v>58</v>
      </c>
      <c r="E344" s="1">
        <v>3</v>
      </c>
      <c r="F344" s="1">
        <v>2010</v>
      </c>
      <c r="H344" s="17">
        <v>339</v>
      </c>
      <c r="I344" s="131"/>
    </row>
    <row r="345" spans="2:9" x14ac:dyDescent="0.25">
      <c r="B345" s="1" t="s">
        <v>101</v>
      </c>
      <c r="C345" s="17">
        <v>8</v>
      </c>
      <c r="D345" s="1" t="s">
        <v>39</v>
      </c>
      <c r="E345" s="1">
        <v>3</v>
      </c>
      <c r="F345" s="1">
        <v>2024</v>
      </c>
      <c r="H345" s="1">
        <v>340</v>
      </c>
      <c r="I345" s="131"/>
    </row>
    <row r="346" spans="2:9" x14ac:dyDescent="0.25">
      <c r="B346" s="1" t="s">
        <v>101</v>
      </c>
      <c r="C346" s="1">
        <v>7</v>
      </c>
      <c r="D346" s="1" t="s">
        <v>39</v>
      </c>
      <c r="E346" s="1">
        <v>5</v>
      </c>
      <c r="F346" s="1">
        <v>2024</v>
      </c>
      <c r="H346" s="1">
        <v>341</v>
      </c>
      <c r="I346" s="131"/>
    </row>
    <row r="347" spans="2:9" x14ac:dyDescent="0.25">
      <c r="B347" s="17" t="s">
        <v>101</v>
      </c>
      <c r="C347" s="17">
        <v>12</v>
      </c>
      <c r="D347" s="17" t="s">
        <v>58</v>
      </c>
      <c r="E347" s="1">
        <v>8</v>
      </c>
      <c r="F347" s="1">
        <v>2024</v>
      </c>
      <c r="H347" s="17">
        <v>342</v>
      </c>
      <c r="I347" s="131"/>
    </row>
    <row r="348" spans="2:9" x14ac:dyDescent="0.25">
      <c r="B348" s="17" t="s">
        <v>101</v>
      </c>
      <c r="C348" s="1">
        <v>8</v>
      </c>
      <c r="D348" s="1" t="s">
        <v>106</v>
      </c>
      <c r="E348" s="1">
        <v>3</v>
      </c>
      <c r="F348" s="1">
        <v>2024</v>
      </c>
      <c r="H348" s="1">
        <v>343</v>
      </c>
      <c r="I348" s="131"/>
    </row>
    <row r="349" spans="2:9" x14ac:dyDescent="0.25">
      <c r="B349" s="17" t="s">
        <v>101</v>
      </c>
      <c r="C349" s="17">
        <v>1</v>
      </c>
      <c r="D349" s="17" t="s">
        <v>38</v>
      </c>
      <c r="E349" s="1">
        <v>10</v>
      </c>
      <c r="F349" s="1">
        <v>2024</v>
      </c>
      <c r="H349" s="1">
        <v>344</v>
      </c>
      <c r="I349" s="131"/>
    </row>
    <row r="350" spans="2:9" x14ac:dyDescent="0.25">
      <c r="B350" s="17" t="s">
        <v>101</v>
      </c>
      <c r="C350" s="17">
        <v>12</v>
      </c>
      <c r="D350" s="1" t="s">
        <v>12</v>
      </c>
      <c r="E350" s="1">
        <v>1</v>
      </c>
      <c r="F350" s="1">
        <v>2023</v>
      </c>
      <c r="H350" s="17">
        <v>345</v>
      </c>
      <c r="I350" s="131"/>
    </row>
    <row r="351" spans="2:9" x14ac:dyDescent="0.25">
      <c r="B351" s="17" t="s">
        <v>101</v>
      </c>
      <c r="C351" s="1">
        <v>7</v>
      </c>
      <c r="D351" s="1" t="s">
        <v>12</v>
      </c>
      <c r="E351" s="1">
        <v>11</v>
      </c>
      <c r="F351" s="1">
        <v>2023</v>
      </c>
      <c r="H351" s="1">
        <v>346</v>
      </c>
      <c r="I351" s="131"/>
    </row>
    <row r="352" spans="2:9" x14ac:dyDescent="0.25">
      <c r="B352" s="17" t="s">
        <v>101</v>
      </c>
      <c r="C352" s="17">
        <v>5</v>
      </c>
      <c r="D352" s="17" t="s">
        <v>76</v>
      </c>
      <c r="E352" s="1">
        <v>4</v>
      </c>
      <c r="F352" s="1">
        <v>2023</v>
      </c>
      <c r="H352" s="1">
        <v>347</v>
      </c>
      <c r="I352" s="131"/>
    </row>
    <row r="353" spans="2:9" x14ac:dyDescent="0.25">
      <c r="B353" s="17" t="s">
        <v>101</v>
      </c>
      <c r="C353" s="1">
        <v>10</v>
      </c>
      <c r="D353" s="1" t="s">
        <v>106</v>
      </c>
      <c r="E353" s="1">
        <v>7</v>
      </c>
      <c r="F353" s="1">
        <v>2023</v>
      </c>
      <c r="H353" s="17">
        <v>348</v>
      </c>
      <c r="I353" s="131"/>
    </row>
    <row r="354" spans="2:9" x14ac:dyDescent="0.25">
      <c r="B354" s="1" t="s">
        <v>101</v>
      </c>
      <c r="C354" s="1">
        <v>9</v>
      </c>
      <c r="D354" s="1" t="s">
        <v>42</v>
      </c>
      <c r="E354" s="1">
        <v>7</v>
      </c>
      <c r="F354" s="1">
        <v>2022</v>
      </c>
      <c r="H354" s="1">
        <v>349</v>
      </c>
      <c r="I354" s="131"/>
    </row>
    <row r="355" spans="2:9" x14ac:dyDescent="0.25">
      <c r="B355" s="17" t="s">
        <v>101</v>
      </c>
      <c r="C355" s="1">
        <v>13</v>
      </c>
      <c r="D355" s="1" t="s">
        <v>71</v>
      </c>
      <c r="E355" s="1">
        <v>0</v>
      </c>
      <c r="F355" s="1">
        <v>2022</v>
      </c>
      <c r="H355" s="1">
        <v>350</v>
      </c>
      <c r="I355" s="131"/>
    </row>
    <row r="356" spans="2:9" x14ac:dyDescent="0.25">
      <c r="B356" s="1" t="s">
        <v>101</v>
      </c>
      <c r="C356" s="1">
        <v>4</v>
      </c>
      <c r="D356" s="1" t="s">
        <v>58</v>
      </c>
      <c r="E356" s="1">
        <v>6</v>
      </c>
      <c r="F356" s="1">
        <v>2022</v>
      </c>
      <c r="H356" s="17">
        <v>351</v>
      </c>
      <c r="I356" s="131"/>
    </row>
    <row r="357" spans="2:9" x14ac:dyDescent="0.25">
      <c r="B357" s="1" t="s">
        <v>101</v>
      </c>
      <c r="C357" s="1">
        <v>7</v>
      </c>
      <c r="D357" s="1" t="s">
        <v>106</v>
      </c>
      <c r="E357" s="1">
        <v>2</v>
      </c>
      <c r="F357" s="1">
        <v>2022</v>
      </c>
      <c r="H357" s="1">
        <v>352</v>
      </c>
      <c r="I357" s="131"/>
    </row>
    <row r="358" spans="2:9" x14ac:dyDescent="0.25">
      <c r="B358" s="1" t="s">
        <v>101</v>
      </c>
      <c r="C358" s="1">
        <v>4</v>
      </c>
      <c r="D358" s="1" t="s">
        <v>40</v>
      </c>
      <c r="E358" s="1">
        <v>17</v>
      </c>
      <c r="F358" s="1">
        <v>2019</v>
      </c>
      <c r="H358" s="1">
        <v>353</v>
      </c>
      <c r="I358" s="131"/>
    </row>
    <row r="359" spans="2:9" x14ac:dyDescent="0.25">
      <c r="B359" s="1" t="s">
        <v>101</v>
      </c>
      <c r="C359" s="1">
        <v>2</v>
      </c>
      <c r="D359" s="1" t="s">
        <v>71</v>
      </c>
      <c r="E359" s="1">
        <v>8</v>
      </c>
      <c r="F359" s="1">
        <v>2018</v>
      </c>
      <c r="H359" s="17">
        <v>354</v>
      </c>
      <c r="I359" s="131"/>
    </row>
    <row r="360" spans="2:9" x14ac:dyDescent="0.25">
      <c r="B360" s="1" t="s">
        <v>101</v>
      </c>
      <c r="C360" s="1">
        <v>7</v>
      </c>
      <c r="D360" s="1" t="s">
        <v>108</v>
      </c>
      <c r="E360" s="1">
        <v>1</v>
      </c>
      <c r="F360" s="1">
        <v>2018</v>
      </c>
      <c r="H360" s="1">
        <v>355</v>
      </c>
      <c r="I360" s="131"/>
    </row>
    <row r="361" spans="2:9" x14ac:dyDescent="0.25">
      <c r="B361" s="17" t="s">
        <v>101</v>
      </c>
      <c r="C361" s="1">
        <v>1</v>
      </c>
      <c r="D361" s="1" t="s">
        <v>42</v>
      </c>
      <c r="E361" s="1">
        <v>10</v>
      </c>
      <c r="F361" s="1">
        <v>2017</v>
      </c>
      <c r="H361" s="1">
        <v>356</v>
      </c>
      <c r="I361" s="131"/>
    </row>
    <row r="362" spans="2:9" x14ac:dyDescent="0.25">
      <c r="B362" s="17" t="s">
        <v>101</v>
      </c>
      <c r="C362" s="1">
        <v>1</v>
      </c>
      <c r="D362" s="1" t="s">
        <v>40</v>
      </c>
      <c r="E362" s="1">
        <v>12</v>
      </c>
      <c r="F362" s="1">
        <v>2017</v>
      </c>
      <c r="H362" s="17">
        <v>357</v>
      </c>
      <c r="I362" s="131"/>
    </row>
    <row r="363" spans="2:9" x14ac:dyDescent="0.25">
      <c r="B363" s="1" t="s">
        <v>101</v>
      </c>
      <c r="C363" s="1">
        <v>2</v>
      </c>
      <c r="D363" s="1" t="s">
        <v>40</v>
      </c>
      <c r="E363" s="1">
        <v>5</v>
      </c>
      <c r="F363" s="1">
        <v>2015</v>
      </c>
      <c r="H363" s="1">
        <v>358</v>
      </c>
      <c r="I363" s="131"/>
    </row>
    <row r="364" spans="2:9" x14ac:dyDescent="0.25">
      <c r="B364" s="1" t="s">
        <v>101</v>
      </c>
      <c r="C364" s="1">
        <v>6</v>
      </c>
      <c r="D364" s="1" t="s">
        <v>252</v>
      </c>
      <c r="E364" s="1">
        <v>9</v>
      </c>
      <c r="F364" s="1">
        <v>2015</v>
      </c>
      <c r="H364" s="1">
        <v>359</v>
      </c>
      <c r="I364" s="131"/>
    </row>
    <row r="365" spans="2:9" x14ac:dyDescent="0.25">
      <c r="B365" s="1" t="s">
        <v>101</v>
      </c>
      <c r="C365" s="1">
        <v>12</v>
      </c>
      <c r="D365" s="1" t="s">
        <v>108</v>
      </c>
      <c r="E365" s="1">
        <v>0</v>
      </c>
      <c r="F365" s="1">
        <v>2015</v>
      </c>
      <c r="H365" s="17">
        <v>360</v>
      </c>
      <c r="I365" s="131"/>
    </row>
    <row r="366" spans="2:9" x14ac:dyDescent="0.25">
      <c r="B366" s="17" t="s">
        <v>101</v>
      </c>
      <c r="C366" s="1">
        <v>7</v>
      </c>
      <c r="D366" s="1" t="s">
        <v>144</v>
      </c>
      <c r="E366" s="1">
        <v>0</v>
      </c>
      <c r="F366" s="1">
        <v>2014</v>
      </c>
      <c r="H366" s="1">
        <v>361</v>
      </c>
      <c r="I366" s="131"/>
    </row>
    <row r="367" spans="2:9" x14ac:dyDescent="0.25">
      <c r="B367" s="1" t="s">
        <v>101</v>
      </c>
      <c r="C367" s="1">
        <v>3</v>
      </c>
      <c r="D367" s="1" t="s">
        <v>76</v>
      </c>
      <c r="E367" s="1">
        <v>4</v>
      </c>
      <c r="F367" s="1">
        <v>2013</v>
      </c>
      <c r="H367" s="1">
        <v>362</v>
      </c>
      <c r="I367" s="131"/>
    </row>
    <row r="368" spans="2:9" x14ac:dyDescent="0.25">
      <c r="B368" s="1" t="s">
        <v>101</v>
      </c>
      <c r="C368" s="1">
        <v>5</v>
      </c>
      <c r="D368" s="1" t="s">
        <v>253</v>
      </c>
      <c r="E368" s="1">
        <v>1</v>
      </c>
      <c r="F368" s="1">
        <v>2013</v>
      </c>
      <c r="H368" s="17">
        <v>363</v>
      </c>
      <c r="I368" s="131"/>
    </row>
    <row r="369" spans="2:9" x14ac:dyDescent="0.25">
      <c r="B369" s="17" t="s">
        <v>101</v>
      </c>
      <c r="C369" s="1">
        <v>2</v>
      </c>
      <c r="D369" s="1" t="s">
        <v>185</v>
      </c>
      <c r="E369" s="1">
        <v>1</v>
      </c>
      <c r="F369" s="1">
        <v>2013</v>
      </c>
      <c r="H369" s="1">
        <v>364</v>
      </c>
      <c r="I369" s="131"/>
    </row>
    <row r="370" spans="2:9" x14ac:dyDescent="0.25">
      <c r="B370" s="1" t="s">
        <v>101</v>
      </c>
      <c r="C370" s="1">
        <v>1</v>
      </c>
      <c r="D370" s="1" t="s">
        <v>106</v>
      </c>
      <c r="E370" s="1">
        <v>7</v>
      </c>
      <c r="F370" s="1">
        <v>2013</v>
      </c>
      <c r="H370" s="1">
        <v>365</v>
      </c>
      <c r="I370" s="131"/>
    </row>
    <row r="371" spans="2:9" x14ac:dyDescent="0.25">
      <c r="B371" s="1" t="s">
        <v>101</v>
      </c>
      <c r="C371" s="1">
        <v>11</v>
      </c>
      <c r="D371" s="1" t="s">
        <v>102</v>
      </c>
      <c r="E371" s="1">
        <v>1</v>
      </c>
      <c r="F371" s="1">
        <v>2013</v>
      </c>
      <c r="H371" s="17">
        <v>366</v>
      </c>
      <c r="I371" s="131"/>
    </row>
    <row r="372" spans="2:9" x14ac:dyDescent="0.25">
      <c r="B372" s="17" t="s">
        <v>101</v>
      </c>
      <c r="C372" s="1">
        <v>4</v>
      </c>
      <c r="D372" s="1" t="s">
        <v>106</v>
      </c>
      <c r="E372" s="1">
        <v>13</v>
      </c>
      <c r="F372" s="1">
        <v>2012</v>
      </c>
      <c r="H372" s="1">
        <v>367</v>
      </c>
      <c r="I372" s="131"/>
    </row>
    <row r="373" spans="2:9" x14ac:dyDescent="0.25">
      <c r="B373" s="1" t="s">
        <v>101</v>
      </c>
      <c r="C373" s="1">
        <v>2</v>
      </c>
      <c r="D373" s="1" t="s">
        <v>102</v>
      </c>
      <c r="E373" s="1">
        <v>4</v>
      </c>
      <c r="F373" s="1">
        <v>2012</v>
      </c>
      <c r="H373" s="1">
        <v>368</v>
      </c>
      <c r="I373" s="131"/>
    </row>
    <row r="374" spans="2:9" x14ac:dyDescent="0.25">
      <c r="B374" s="1" t="s">
        <v>101</v>
      </c>
      <c r="C374" s="1">
        <v>8</v>
      </c>
      <c r="D374" s="1" t="s">
        <v>253</v>
      </c>
      <c r="E374" s="1">
        <v>5</v>
      </c>
      <c r="F374" s="1">
        <v>2011</v>
      </c>
      <c r="H374" s="17">
        <v>369</v>
      </c>
      <c r="I374" s="131"/>
    </row>
    <row r="375" spans="2:9" x14ac:dyDescent="0.25">
      <c r="B375" s="1" t="s">
        <v>101</v>
      </c>
      <c r="C375" s="1">
        <v>10</v>
      </c>
      <c r="D375" s="1" t="s">
        <v>185</v>
      </c>
      <c r="E375" s="1">
        <v>9</v>
      </c>
      <c r="F375" s="1">
        <v>2011</v>
      </c>
      <c r="H375" s="1">
        <v>370</v>
      </c>
      <c r="I375" s="131"/>
    </row>
    <row r="376" spans="2:9" x14ac:dyDescent="0.25">
      <c r="B376" s="1" t="s">
        <v>101</v>
      </c>
      <c r="C376" s="1">
        <v>2</v>
      </c>
      <c r="D376" s="1" t="s">
        <v>109</v>
      </c>
      <c r="E376" s="1">
        <v>1</v>
      </c>
      <c r="F376" s="1">
        <v>2010</v>
      </c>
      <c r="H376" s="1">
        <v>371</v>
      </c>
      <c r="I376" s="131"/>
    </row>
    <row r="377" spans="2:9" x14ac:dyDescent="0.25">
      <c r="B377" s="1" t="s">
        <v>101</v>
      </c>
      <c r="C377" s="1">
        <v>5</v>
      </c>
      <c r="D377" s="1" t="s">
        <v>38</v>
      </c>
      <c r="E377" s="1">
        <v>3</v>
      </c>
      <c r="F377" s="1">
        <v>2010</v>
      </c>
      <c r="H377" s="17">
        <v>372</v>
      </c>
      <c r="I377" s="131"/>
    </row>
    <row r="378" spans="2:9" x14ac:dyDescent="0.25">
      <c r="B378" s="17" t="s">
        <v>101</v>
      </c>
      <c r="C378" s="1">
        <v>5</v>
      </c>
      <c r="D378" s="17" t="s">
        <v>76</v>
      </c>
      <c r="E378" s="1">
        <v>4</v>
      </c>
      <c r="F378" s="1">
        <v>2009</v>
      </c>
      <c r="H378" s="1">
        <v>373</v>
      </c>
      <c r="I378" s="131"/>
    </row>
    <row r="379" spans="2:9" x14ac:dyDescent="0.25">
      <c r="B379" s="17" t="s">
        <v>101</v>
      </c>
      <c r="C379" s="1">
        <v>3</v>
      </c>
      <c r="D379" s="1" t="s">
        <v>160</v>
      </c>
      <c r="E379" s="1">
        <v>4</v>
      </c>
      <c r="F379" s="1">
        <v>2009</v>
      </c>
      <c r="H379" s="1">
        <v>374</v>
      </c>
      <c r="I379" s="131"/>
    </row>
    <row r="380" spans="2:9" x14ac:dyDescent="0.25">
      <c r="B380" s="17" t="s">
        <v>101</v>
      </c>
      <c r="C380" s="1">
        <v>4</v>
      </c>
      <c r="D380" s="17" t="s">
        <v>108</v>
      </c>
      <c r="E380" s="1">
        <v>7</v>
      </c>
      <c r="F380" s="1">
        <v>2009</v>
      </c>
      <c r="H380" s="17">
        <v>375</v>
      </c>
      <c r="I380" s="131"/>
    </row>
    <row r="381" spans="2:9" x14ac:dyDescent="0.25">
      <c r="B381" s="17" t="s">
        <v>101</v>
      </c>
      <c r="C381" s="17">
        <v>5</v>
      </c>
      <c r="D381" s="17" t="s">
        <v>12</v>
      </c>
      <c r="E381" s="17">
        <v>1</v>
      </c>
      <c r="F381" s="1">
        <v>2005</v>
      </c>
      <c r="H381" s="1">
        <v>376</v>
      </c>
      <c r="I381" s="131"/>
    </row>
    <row r="382" spans="2:9" x14ac:dyDescent="0.25">
      <c r="B382" s="17" t="s">
        <v>101</v>
      </c>
      <c r="C382" s="17">
        <v>9</v>
      </c>
      <c r="D382" s="1" t="s">
        <v>42</v>
      </c>
      <c r="E382" s="17">
        <v>5</v>
      </c>
      <c r="F382" s="1">
        <v>2005</v>
      </c>
      <c r="H382" s="1">
        <v>377</v>
      </c>
      <c r="I382" s="131"/>
    </row>
    <row r="383" spans="2:9" x14ac:dyDescent="0.25">
      <c r="B383" s="17" t="s">
        <v>101</v>
      </c>
      <c r="C383" s="17">
        <v>6</v>
      </c>
      <c r="D383" s="17" t="s">
        <v>234</v>
      </c>
      <c r="E383" s="17">
        <v>4</v>
      </c>
      <c r="F383" s="1">
        <v>2005</v>
      </c>
      <c r="H383" s="17">
        <v>378</v>
      </c>
      <c r="I383" s="131"/>
    </row>
    <row r="384" spans="2:9" x14ac:dyDescent="0.25">
      <c r="B384" s="17" t="s">
        <v>101</v>
      </c>
      <c r="C384" s="17">
        <v>1</v>
      </c>
      <c r="D384" s="17" t="s">
        <v>162</v>
      </c>
      <c r="E384" s="17">
        <v>7</v>
      </c>
      <c r="F384" s="1">
        <v>2004</v>
      </c>
      <c r="H384" s="1">
        <v>379</v>
      </c>
      <c r="I384" s="131"/>
    </row>
    <row r="385" spans="2:9" x14ac:dyDescent="0.25">
      <c r="B385" s="17" t="s">
        <v>236</v>
      </c>
      <c r="C385" s="17">
        <v>2</v>
      </c>
      <c r="D385" s="17" t="s">
        <v>250</v>
      </c>
      <c r="E385" s="17">
        <v>0</v>
      </c>
      <c r="F385" s="1">
        <v>2005</v>
      </c>
      <c r="H385" s="1">
        <v>380</v>
      </c>
      <c r="I385" s="131"/>
    </row>
    <row r="386" spans="2:9" x14ac:dyDescent="0.25">
      <c r="B386" s="17" t="s">
        <v>236</v>
      </c>
      <c r="C386" s="17">
        <v>3</v>
      </c>
      <c r="D386" s="17" t="s">
        <v>252</v>
      </c>
      <c r="E386" s="17">
        <v>2</v>
      </c>
      <c r="F386" s="1">
        <v>2005</v>
      </c>
      <c r="H386" s="17">
        <v>381</v>
      </c>
      <c r="I386" s="131"/>
    </row>
    <row r="387" spans="2:9" x14ac:dyDescent="0.25">
      <c r="B387" s="17" t="s">
        <v>236</v>
      </c>
      <c r="C387" s="17">
        <v>4</v>
      </c>
      <c r="D387" s="17" t="s">
        <v>252</v>
      </c>
      <c r="E387" s="17">
        <v>1</v>
      </c>
      <c r="F387" s="1">
        <v>2005</v>
      </c>
      <c r="H387" s="1">
        <v>382</v>
      </c>
      <c r="I387" s="131"/>
    </row>
    <row r="388" spans="2:9" x14ac:dyDescent="0.25">
      <c r="B388" s="17" t="s">
        <v>236</v>
      </c>
      <c r="C388" s="17">
        <v>2</v>
      </c>
      <c r="D388" s="17" t="s">
        <v>106</v>
      </c>
      <c r="E388" s="17">
        <v>1</v>
      </c>
      <c r="F388" s="1">
        <v>2004</v>
      </c>
      <c r="H388" s="1">
        <v>383</v>
      </c>
      <c r="I388" s="131"/>
    </row>
    <row r="389" spans="2:9" x14ac:dyDescent="0.25">
      <c r="B389" s="1" t="s">
        <v>109</v>
      </c>
      <c r="C389" s="1">
        <v>0</v>
      </c>
      <c r="D389" s="17" t="s">
        <v>108</v>
      </c>
      <c r="E389" s="1">
        <v>13</v>
      </c>
      <c r="F389" s="1">
        <v>2024</v>
      </c>
      <c r="H389" s="17">
        <v>384</v>
      </c>
      <c r="I389" s="131"/>
    </row>
    <row r="390" spans="2:9" x14ac:dyDescent="0.25">
      <c r="B390" s="1" t="s">
        <v>109</v>
      </c>
      <c r="C390" s="17">
        <v>1</v>
      </c>
      <c r="D390" s="17" t="s">
        <v>108</v>
      </c>
      <c r="E390" s="1">
        <v>6</v>
      </c>
      <c r="F390" s="1">
        <v>2023</v>
      </c>
      <c r="H390" s="1">
        <v>385</v>
      </c>
      <c r="I390" s="131"/>
    </row>
    <row r="391" spans="2:9" x14ac:dyDescent="0.25">
      <c r="B391" s="1" t="s">
        <v>109</v>
      </c>
      <c r="C391" s="1">
        <v>5</v>
      </c>
      <c r="D391" s="1" t="s">
        <v>40</v>
      </c>
      <c r="E391" s="1">
        <v>8</v>
      </c>
      <c r="F391" s="1">
        <v>2022</v>
      </c>
      <c r="H391" s="1">
        <v>386</v>
      </c>
      <c r="I391" s="131"/>
    </row>
    <row r="392" spans="2:9" x14ac:dyDescent="0.25">
      <c r="B392" s="1" t="s">
        <v>109</v>
      </c>
      <c r="C392" s="1">
        <v>5</v>
      </c>
      <c r="D392" s="17" t="s">
        <v>102</v>
      </c>
      <c r="E392" s="1">
        <v>14</v>
      </c>
      <c r="F392" s="1">
        <v>2022</v>
      </c>
      <c r="H392" s="17">
        <v>387</v>
      </c>
      <c r="I392" s="131"/>
    </row>
    <row r="393" spans="2:9" x14ac:dyDescent="0.25">
      <c r="B393" s="1" t="s">
        <v>109</v>
      </c>
      <c r="C393" s="1">
        <v>4</v>
      </c>
      <c r="D393" s="1" t="s">
        <v>18</v>
      </c>
      <c r="E393" s="1">
        <v>9</v>
      </c>
      <c r="F393" s="1">
        <v>2019</v>
      </c>
      <c r="H393" s="1">
        <v>388</v>
      </c>
      <c r="I393" s="131"/>
    </row>
    <row r="394" spans="2:9" x14ac:dyDescent="0.25">
      <c r="B394" s="1" t="s">
        <v>109</v>
      </c>
      <c r="C394" s="1">
        <v>0</v>
      </c>
      <c r="D394" s="1" t="s">
        <v>252</v>
      </c>
      <c r="E394" s="1">
        <v>9</v>
      </c>
      <c r="F394" s="1">
        <v>2017</v>
      </c>
      <c r="H394" s="1">
        <v>389</v>
      </c>
      <c r="I394" s="131"/>
    </row>
    <row r="395" spans="2:9" x14ac:dyDescent="0.25">
      <c r="B395" s="1" t="s">
        <v>109</v>
      </c>
      <c r="C395" s="1">
        <v>2</v>
      </c>
      <c r="D395" s="1" t="s">
        <v>18</v>
      </c>
      <c r="E395" s="1">
        <v>9</v>
      </c>
      <c r="F395" s="1">
        <v>2016</v>
      </c>
      <c r="H395" s="17">
        <v>390</v>
      </c>
      <c r="I395" s="131"/>
    </row>
    <row r="396" spans="2:9" x14ac:dyDescent="0.25">
      <c r="B396" s="1" t="s">
        <v>109</v>
      </c>
      <c r="C396" s="1">
        <v>9</v>
      </c>
      <c r="D396" s="1" t="s">
        <v>107</v>
      </c>
      <c r="E396" s="1">
        <v>7</v>
      </c>
      <c r="F396" s="1">
        <v>2016</v>
      </c>
      <c r="H396" s="1">
        <v>391</v>
      </c>
      <c r="I396" s="131"/>
    </row>
    <row r="397" spans="2:9" x14ac:dyDescent="0.25">
      <c r="B397" s="1" t="s">
        <v>109</v>
      </c>
      <c r="C397" s="1">
        <v>2</v>
      </c>
      <c r="D397" s="1" t="s">
        <v>58</v>
      </c>
      <c r="E397" s="1">
        <v>5</v>
      </c>
      <c r="F397" s="1">
        <v>2016</v>
      </c>
      <c r="H397" s="1">
        <v>392</v>
      </c>
      <c r="I397" s="131"/>
    </row>
    <row r="398" spans="2:9" x14ac:dyDescent="0.25">
      <c r="B398" s="1" t="s">
        <v>109</v>
      </c>
      <c r="C398" s="1">
        <v>0</v>
      </c>
      <c r="D398" s="1" t="s">
        <v>18</v>
      </c>
      <c r="E398" s="1">
        <v>10</v>
      </c>
      <c r="F398" s="1">
        <v>2015</v>
      </c>
      <c r="H398" s="17">
        <v>393</v>
      </c>
      <c r="I398" s="131"/>
    </row>
    <row r="399" spans="2:9" x14ac:dyDescent="0.25">
      <c r="B399" s="1" t="s">
        <v>109</v>
      </c>
      <c r="C399" s="1">
        <v>5</v>
      </c>
      <c r="D399" s="1" t="s">
        <v>39</v>
      </c>
      <c r="E399" s="1">
        <v>2</v>
      </c>
      <c r="F399" s="1">
        <v>2015</v>
      </c>
      <c r="H399" s="1">
        <v>394</v>
      </c>
      <c r="I399" s="131"/>
    </row>
    <row r="400" spans="2:9" x14ac:dyDescent="0.25">
      <c r="B400" s="1" t="s">
        <v>109</v>
      </c>
      <c r="C400" s="1">
        <v>3</v>
      </c>
      <c r="D400" s="1" t="s">
        <v>106</v>
      </c>
      <c r="E400" s="1">
        <v>4</v>
      </c>
      <c r="F400" s="1">
        <v>2014</v>
      </c>
      <c r="H400" s="1">
        <v>395</v>
      </c>
      <c r="I400" s="131"/>
    </row>
    <row r="401" spans="2:9" x14ac:dyDescent="0.25">
      <c r="B401" s="1" t="s">
        <v>109</v>
      </c>
      <c r="C401" s="1">
        <v>5</v>
      </c>
      <c r="D401" s="1" t="s">
        <v>169</v>
      </c>
      <c r="E401" s="1">
        <v>2</v>
      </c>
      <c r="F401" s="1">
        <v>2013</v>
      </c>
      <c r="H401" s="17">
        <v>396</v>
      </c>
      <c r="I401" s="131"/>
    </row>
    <row r="402" spans="2:9" x14ac:dyDescent="0.25">
      <c r="B402" s="1" t="s">
        <v>109</v>
      </c>
      <c r="C402" s="1">
        <v>3</v>
      </c>
      <c r="D402" s="1" t="s">
        <v>108</v>
      </c>
      <c r="E402" s="1">
        <v>6</v>
      </c>
      <c r="F402" s="1">
        <v>2013</v>
      </c>
      <c r="H402" s="1">
        <v>397</v>
      </c>
      <c r="I402" s="131"/>
    </row>
    <row r="403" spans="2:9" x14ac:dyDescent="0.25">
      <c r="B403" s="1" t="s">
        <v>109</v>
      </c>
      <c r="C403" s="1">
        <v>6</v>
      </c>
      <c r="D403" s="1" t="s">
        <v>169</v>
      </c>
      <c r="E403" s="1">
        <v>2</v>
      </c>
      <c r="F403" s="1">
        <v>2012</v>
      </c>
      <c r="H403" s="1">
        <v>398</v>
      </c>
      <c r="I403" s="131"/>
    </row>
    <row r="404" spans="2:9" x14ac:dyDescent="0.25">
      <c r="B404" s="1" t="s">
        <v>109</v>
      </c>
      <c r="C404" s="1">
        <v>0</v>
      </c>
      <c r="D404" s="1" t="s">
        <v>18</v>
      </c>
      <c r="E404" s="1">
        <v>2</v>
      </c>
      <c r="F404" s="1">
        <v>2011</v>
      </c>
      <c r="H404" s="17">
        <v>399</v>
      </c>
      <c r="I404" s="131"/>
    </row>
    <row r="405" spans="2:9" x14ac:dyDescent="0.25">
      <c r="B405" s="1" t="s">
        <v>109</v>
      </c>
      <c r="C405" s="1">
        <v>6</v>
      </c>
      <c r="D405" s="1" t="s">
        <v>101</v>
      </c>
      <c r="E405" s="1">
        <v>8</v>
      </c>
      <c r="F405" s="1">
        <v>2011</v>
      </c>
      <c r="H405" s="1">
        <v>400</v>
      </c>
      <c r="I405" s="131"/>
    </row>
    <row r="406" spans="2:9" x14ac:dyDescent="0.25">
      <c r="B406" s="1" t="s">
        <v>109</v>
      </c>
      <c r="C406" s="1">
        <v>4</v>
      </c>
      <c r="D406" s="1" t="s">
        <v>185</v>
      </c>
      <c r="E406" s="1">
        <v>3</v>
      </c>
      <c r="F406" s="1">
        <v>2010</v>
      </c>
      <c r="H406" s="1">
        <v>401</v>
      </c>
      <c r="I406" s="131"/>
    </row>
    <row r="407" spans="2:9" x14ac:dyDescent="0.25">
      <c r="B407" s="1" t="s">
        <v>109</v>
      </c>
      <c r="C407" s="1">
        <v>7</v>
      </c>
      <c r="D407" s="1" t="s">
        <v>74</v>
      </c>
      <c r="E407" s="1">
        <v>2</v>
      </c>
      <c r="F407" s="1">
        <v>2010</v>
      </c>
      <c r="H407" s="17">
        <v>402</v>
      </c>
      <c r="I407" s="131"/>
    </row>
    <row r="408" spans="2:9" x14ac:dyDescent="0.25">
      <c r="B408" s="1" t="s">
        <v>160</v>
      </c>
      <c r="C408" s="1">
        <v>3</v>
      </c>
      <c r="D408" s="1" t="s">
        <v>18</v>
      </c>
      <c r="E408" s="1">
        <v>9</v>
      </c>
      <c r="F408" s="1">
        <v>2009</v>
      </c>
      <c r="H408" s="1">
        <v>403</v>
      </c>
      <c r="I408" s="131"/>
    </row>
    <row r="409" spans="2:9" x14ac:dyDescent="0.25">
      <c r="B409" s="1" t="s">
        <v>185</v>
      </c>
      <c r="C409" s="1">
        <v>7</v>
      </c>
      <c r="D409" s="1" t="s">
        <v>76</v>
      </c>
      <c r="E409" s="1">
        <v>11</v>
      </c>
      <c r="F409" s="1">
        <v>2013</v>
      </c>
      <c r="H409" s="1">
        <v>404</v>
      </c>
      <c r="I409" s="131"/>
    </row>
    <row r="410" spans="2:9" x14ac:dyDescent="0.25">
      <c r="B410" s="1" t="s">
        <v>185</v>
      </c>
      <c r="C410" s="1">
        <v>7</v>
      </c>
      <c r="D410" s="1" t="s">
        <v>107</v>
      </c>
      <c r="E410" s="1">
        <v>1</v>
      </c>
      <c r="F410" s="1">
        <v>2013</v>
      </c>
      <c r="H410" s="17">
        <v>405</v>
      </c>
      <c r="I410" s="131"/>
    </row>
    <row r="411" spans="2:9" x14ac:dyDescent="0.25">
      <c r="B411" s="17" t="s">
        <v>185</v>
      </c>
      <c r="C411" s="17">
        <v>10</v>
      </c>
      <c r="D411" s="17" t="s">
        <v>153</v>
      </c>
      <c r="E411" s="17">
        <v>2</v>
      </c>
      <c r="F411" s="1">
        <v>2012</v>
      </c>
      <c r="H411" s="1">
        <v>406</v>
      </c>
      <c r="I411" s="131"/>
    </row>
    <row r="412" spans="2:9" x14ac:dyDescent="0.25">
      <c r="B412" s="1" t="s">
        <v>185</v>
      </c>
      <c r="C412" s="1">
        <v>6</v>
      </c>
      <c r="D412" s="1" t="s">
        <v>104</v>
      </c>
      <c r="E412" s="1">
        <v>11</v>
      </c>
      <c r="F412" s="1">
        <v>2012</v>
      </c>
      <c r="H412" s="1">
        <v>407</v>
      </c>
      <c r="I412" s="131"/>
    </row>
    <row r="413" spans="2:9" x14ac:dyDescent="0.25">
      <c r="B413" s="1" t="s">
        <v>185</v>
      </c>
      <c r="C413" s="1">
        <v>2</v>
      </c>
      <c r="D413" s="1" t="s">
        <v>38</v>
      </c>
      <c r="E413" s="1">
        <v>3</v>
      </c>
      <c r="F413" s="1">
        <v>2012</v>
      </c>
      <c r="H413" s="17">
        <v>408</v>
      </c>
      <c r="I413" s="131"/>
    </row>
    <row r="414" spans="2:9" x14ac:dyDescent="0.25">
      <c r="B414" s="1" t="s">
        <v>185</v>
      </c>
      <c r="C414" s="1">
        <v>3</v>
      </c>
      <c r="D414" s="1" t="s">
        <v>101</v>
      </c>
      <c r="E414" s="1">
        <v>0</v>
      </c>
      <c r="F414" s="1">
        <v>2011</v>
      </c>
      <c r="H414" s="1">
        <v>409</v>
      </c>
      <c r="I414" s="131"/>
    </row>
    <row r="415" spans="2:9" x14ac:dyDescent="0.25">
      <c r="B415" s="1" t="s">
        <v>185</v>
      </c>
      <c r="C415" s="1">
        <v>2</v>
      </c>
      <c r="D415" s="1" t="s">
        <v>18</v>
      </c>
      <c r="E415" s="1">
        <v>3</v>
      </c>
      <c r="F415" s="1">
        <v>2010</v>
      </c>
      <c r="H415" s="1">
        <v>410</v>
      </c>
      <c r="I415" s="131"/>
    </row>
    <row r="416" spans="2:9" x14ac:dyDescent="0.25">
      <c r="B416" s="1" t="s">
        <v>185</v>
      </c>
      <c r="C416" s="1">
        <v>6</v>
      </c>
      <c r="D416" s="1" t="s">
        <v>40</v>
      </c>
      <c r="E416" s="1">
        <v>5</v>
      </c>
      <c r="F416" s="1">
        <v>2010</v>
      </c>
      <c r="H416" s="17">
        <v>411</v>
      </c>
      <c r="I416" s="131"/>
    </row>
    <row r="417" spans="2:9" x14ac:dyDescent="0.25">
      <c r="B417" s="17" t="s">
        <v>185</v>
      </c>
      <c r="C417" s="17">
        <v>3</v>
      </c>
      <c r="D417" s="17" t="s">
        <v>1</v>
      </c>
      <c r="E417" s="17">
        <v>2</v>
      </c>
      <c r="F417" s="1">
        <v>2005</v>
      </c>
      <c r="H417" s="1">
        <v>412</v>
      </c>
      <c r="I417" s="131"/>
    </row>
    <row r="418" spans="2:9" x14ac:dyDescent="0.25">
      <c r="B418" s="17" t="s">
        <v>185</v>
      </c>
      <c r="C418" s="17">
        <v>1</v>
      </c>
      <c r="D418" s="17" t="s">
        <v>103</v>
      </c>
      <c r="E418" s="17">
        <v>0</v>
      </c>
      <c r="F418" s="1">
        <v>2005</v>
      </c>
      <c r="H418" s="1">
        <v>413</v>
      </c>
      <c r="I418" s="131"/>
    </row>
    <row r="419" spans="2:9" x14ac:dyDescent="0.25">
      <c r="B419" s="17" t="s">
        <v>185</v>
      </c>
      <c r="C419" s="17">
        <v>2</v>
      </c>
      <c r="D419" s="17" t="s">
        <v>254</v>
      </c>
      <c r="E419" s="17">
        <v>1</v>
      </c>
      <c r="F419" s="1">
        <v>2005</v>
      </c>
      <c r="H419" s="17">
        <v>414</v>
      </c>
      <c r="I419" s="131"/>
    </row>
    <row r="420" spans="2:9" x14ac:dyDescent="0.25">
      <c r="B420" s="17" t="s">
        <v>252</v>
      </c>
      <c r="C420" s="17">
        <v>0</v>
      </c>
      <c r="D420" s="17" t="s">
        <v>18</v>
      </c>
      <c r="E420" s="1">
        <v>12</v>
      </c>
      <c r="F420" s="1">
        <v>2023</v>
      </c>
      <c r="H420" s="1">
        <v>415</v>
      </c>
      <c r="I420" s="131"/>
    </row>
    <row r="421" spans="2:9" x14ac:dyDescent="0.25">
      <c r="B421" s="17" t="s">
        <v>252</v>
      </c>
      <c r="C421" s="17">
        <v>0</v>
      </c>
      <c r="D421" s="17" t="s">
        <v>42</v>
      </c>
      <c r="E421" s="1">
        <v>6</v>
      </c>
      <c r="F421" s="1">
        <v>2023</v>
      </c>
      <c r="H421" s="1">
        <v>416</v>
      </c>
      <c r="I421" s="131"/>
    </row>
    <row r="422" spans="2:9" x14ac:dyDescent="0.25">
      <c r="B422" s="17" t="s">
        <v>252</v>
      </c>
      <c r="C422" s="1">
        <v>8</v>
      </c>
      <c r="D422" s="17" t="s">
        <v>123</v>
      </c>
      <c r="E422" s="1">
        <v>3</v>
      </c>
      <c r="F422" s="1">
        <v>2023</v>
      </c>
      <c r="H422" s="17">
        <v>417</v>
      </c>
      <c r="I422" s="131"/>
    </row>
    <row r="423" spans="2:9" x14ac:dyDescent="0.25">
      <c r="B423" s="1" t="s">
        <v>252</v>
      </c>
      <c r="C423" s="1">
        <v>5</v>
      </c>
      <c r="D423" s="1" t="s">
        <v>76</v>
      </c>
      <c r="E423" s="1">
        <v>3</v>
      </c>
      <c r="F423" s="1">
        <v>2022</v>
      </c>
      <c r="H423" s="1">
        <v>418</v>
      </c>
      <c r="I423" s="131"/>
    </row>
    <row r="424" spans="2:9" x14ac:dyDescent="0.25">
      <c r="B424" s="17" t="s">
        <v>252</v>
      </c>
      <c r="C424" s="1">
        <v>3</v>
      </c>
      <c r="D424" s="1" t="s">
        <v>119</v>
      </c>
      <c r="E424" s="1">
        <v>8</v>
      </c>
      <c r="F424" s="1">
        <v>2022</v>
      </c>
      <c r="H424" s="1">
        <v>419</v>
      </c>
      <c r="I424" s="131"/>
    </row>
    <row r="425" spans="2:9" x14ac:dyDescent="0.25">
      <c r="B425" s="1" t="s">
        <v>252</v>
      </c>
      <c r="C425" s="1">
        <v>9</v>
      </c>
      <c r="D425" s="1" t="s">
        <v>38</v>
      </c>
      <c r="E425" s="1">
        <v>1</v>
      </c>
      <c r="F425" s="1">
        <v>2022</v>
      </c>
      <c r="H425" s="17">
        <v>420</v>
      </c>
      <c r="I425" s="131"/>
    </row>
    <row r="426" spans="2:9" x14ac:dyDescent="0.25">
      <c r="B426" s="1" t="s">
        <v>252</v>
      </c>
      <c r="C426" s="1">
        <v>11</v>
      </c>
      <c r="D426" s="1" t="s">
        <v>107</v>
      </c>
      <c r="E426" s="1">
        <v>1</v>
      </c>
      <c r="F426" s="1">
        <v>2019</v>
      </c>
      <c r="H426" s="1">
        <v>421</v>
      </c>
      <c r="I426" s="131"/>
    </row>
    <row r="427" spans="2:9" x14ac:dyDescent="0.25">
      <c r="B427" s="1" t="s">
        <v>252</v>
      </c>
      <c r="C427" s="1">
        <v>3</v>
      </c>
      <c r="D427" s="1" t="s">
        <v>108</v>
      </c>
      <c r="E427" s="1">
        <v>1</v>
      </c>
      <c r="F427" s="1">
        <v>2019</v>
      </c>
      <c r="H427" s="1">
        <v>422</v>
      </c>
      <c r="I427" s="131"/>
    </row>
    <row r="428" spans="2:9" x14ac:dyDescent="0.25">
      <c r="B428" s="1" t="s">
        <v>252</v>
      </c>
      <c r="C428" s="1">
        <v>1</v>
      </c>
      <c r="D428" s="1" t="s">
        <v>40</v>
      </c>
      <c r="E428" s="1">
        <v>4</v>
      </c>
      <c r="F428" s="1">
        <v>2018</v>
      </c>
      <c r="H428" s="17">
        <v>423</v>
      </c>
      <c r="I428" s="131"/>
    </row>
    <row r="429" spans="2:9" x14ac:dyDescent="0.25">
      <c r="B429" s="1" t="s">
        <v>252</v>
      </c>
      <c r="C429" s="1">
        <v>5</v>
      </c>
      <c r="D429" s="1" t="s">
        <v>107</v>
      </c>
      <c r="E429" s="1">
        <v>3</v>
      </c>
      <c r="F429" s="1">
        <v>2017</v>
      </c>
      <c r="H429" s="1">
        <v>424</v>
      </c>
      <c r="I429" s="131"/>
    </row>
    <row r="430" spans="2:9" x14ac:dyDescent="0.25">
      <c r="B430" s="1" t="s">
        <v>252</v>
      </c>
      <c r="C430" s="1">
        <v>4</v>
      </c>
      <c r="D430" s="1" t="s">
        <v>12</v>
      </c>
      <c r="E430" s="1">
        <v>3</v>
      </c>
      <c r="F430" s="1">
        <v>2016</v>
      </c>
      <c r="H430" s="1">
        <v>425</v>
      </c>
      <c r="I430" s="131"/>
    </row>
    <row r="431" spans="2:9" x14ac:dyDescent="0.25">
      <c r="B431" s="1" t="s">
        <v>252</v>
      </c>
      <c r="C431" s="1">
        <v>11</v>
      </c>
      <c r="D431" s="1" t="s">
        <v>43</v>
      </c>
      <c r="E431" s="1">
        <v>5</v>
      </c>
      <c r="F431" s="1">
        <v>2016</v>
      </c>
      <c r="H431" s="17">
        <v>426</v>
      </c>
      <c r="I431" s="131"/>
    </row>
    <row r="432" spans="2:9" x14ac:dyDescent="0.25">
      <c r="B432" s="1" t="s">
        <v>252</v>
      </c>
      <c r="C432" s="1">
        <v>1</v>
      </c>
      <c r="D432" s="1" t="s">
        <v>106</v>
      </c>
      <c r="E432" s="1">
        <v>2</v>
      </c>
      <c r="F432" s="1">
        <v>2016</v>
      </c>
      <c r="H432" s="1">
        <v>427</v>
      </c>
      <c r="I432" s="131"/>
    </row>
    <row r="433" spans="2:9" x14ac:dyDescent="0.25">
      <c r="B433" s="1" t="s">
        <v>252</v>
      </c>
      <c r="C433" s="1">
        <v>0</v>
      </c>
      <c r="D433" s="1" t="s">
        <v>76</v>
      </c>
      <c r="E433" s="1">
        <v>4</v>
      </c>
      <c r="F433" s="1">
        <v>2015</v>
      </c>
      <c r="H433" s="1">
        <v>428</v>
      </c>
      <c r="I433" s="131"/>
    </row>
    <row r="434" spans="2:9" x14ac:dyDescent="0.25">
      <c r="B434" s="1" t="s">
        <v>252</v>
      </c>
      <c r="C434" s="1">
        <v>3</v>
      </c>
      <c r="D434" s="1" t="s">
        <v>253</v>
      </c>
      <c r="E434" s="1">
        <v>6</v>
      </c>
      <c r="F434" s="1">
        <v>2015</v>
      </c>
      <c r="H434" s="17">
        <v>429</v>
      </c>
      <c r="I434" s="131"/>
    </row>
    <row r="435" spans="2:9" x14ac:dyDescent="0.25">
      <c r="B435" s="1" t="s">
        <v>252</v>
      </c>
      <c r="C435" s="1">
        <v>5</v>
      </c>
      <c r="D435" s="1" t="s">
        <v>109</v>
      </c>
      <c r="E435" s="1">
        <v>1</v>
      </c>
      <c r="F435" s="1">
        <v>2015</v>
      </c>
      <c r="H435" s="1">
        <v>430</v>
      </c>
      <c r="I435" s="131"/>
    </row>
    <row r="436" spans="2:9" x14ac:dyDescent="0.25">
      <c r="B436" s="1" t="s">
        <v>252</v>
      </c>
      <c r="C436" s="1">
        <v>9</v>
      </c>
      <c r="D436" s="1" t="s">
        <v>12</v>
      </c>
      <c r="E436" s="1">
        <v>1</v>
      </c>
      <c r="F436" s="1">
        <v>2014</v>
      </c>
      <c r="H436" s="1">
        <v>431</v>
      </c>
      <c r="I436" s="131"/>
    </row>
    <row r="437" spans="2:9" x14ac:dyDescent="0.25">
      <c r="B437" s="1" t="s">
        <v>252</v>
      </c>
      <c r="C437" s="1">
        <v>5</v>
      </c>
      <c r="D437" s="1" t="s">
        <v>125</v>
      </c>
      <c r="E437" s="1">
        <v>4</v>
      </c>
      <c r="F437" s="1">
        <v>2014</v>
      </c>
      <c r="H437" s="17">
        <v>432</v>
      </c>
      <c r="I437" s="131"/>
    </row>
    <row r="438" spans="2:9" x14ac:dyDescent="0.25">
      <c r="B438" s="1" t="s">
        <v>252</v>
      </c>
      <c r="C438" s="1">
        <v>7</v>
      </c>
      <c r="D438" s="1" t="s">
        <v>109</v>
      </c>
      <c r="E438" s="1">
        <v>1</v>
      </c>
      <c r="F438" s="1">
        <v>2014</v>
      </c>
      <c r="H438" s="1">
        <v>433</v>
      </c>
      <c r="I438" s="131"/>
    </row>
    <row r="439" spans="2:9" x14ac:dyDescent="0.25">
      <c r="B439" s="17" t="s">
        <v>252</v>
      </c>
      <c r="C439" s="17">
        <v>4</v>
      </c>
      <c r="D439" s="17" t="s">
        <v>101</v>
      </c>
      <c r="E439" s="17">
        <v>1</v>
      </c>
      <c r="F439" s="1">
        <v>2005</v>
      </c>
      <c r="H439" s="1">
        <v>434</v>
      </c>
      <c r="I439" s="131"/>
    </row>
    <row r="440" spans="2:9" x14ac:dyDescent="0.25">
      <c r="B440" s="17" t="s">
        <v>252</v>
      </c>
      <c r="C440" s="17">
        <v>4</v>
      </c>
      <c r="D440" s="17" t="s">
        <v>162</v>
      </c>
      <c r="E440" s="17">
        <v>3</v>
      </c>
      <c r="F440" s="1">
        <v>2005</v>
      </c>
      <c r="H440" s="17">
        <v>435</v>
      </c>
      <c r="I440" s="131"/>
    </row>
    <row r="441" spans="2:9" x14ac:dyDescent="0.25">
      <c r="B441" s="17" t="s">
        <v>252</v>
      </c>
      <c r="C441" s="17">
        <v>6</v>
      </c>
      <c r="D441" s="17" t="s">
        <v>74</v>
      </c>
      <c r="E441" s="17">
        <v>1</v>
      </c>
      <c r="F441" s="1">
        <v>2005</v>
      </c>
      <c r="H441" s="1">
        <v>436</v>
      </c>
      <c r="I441" s="131"/>
    </row>
    <row r="442" spans="2:9" x14ac:dyDescent="0.25">
      <c r="B442" s="17" t="s">
        <v>252</v>
      </c>
      <c r="C442" s="17">
        <v>4</v>
      </c>
      <c r="D442" s="17" t="s">
        <v>12</v>
      </c>
      <c r="E442" s="17">
        <v>3</v>
      </c>
      <c r="F442" s="1">
        <v>2004</v>
      </c>
      <c r="H442" s="1">
        <v>437</v>
      </c>
      <c r="I442" s="131"/>
    </row>
    <row r="443" spans="2:9" x14ac:dyDescent="0.25">
      <c r="B443" s="17" t="s">
        <v>39</v>
      </c>
      <c r="C443" s="17">
        <v>13</v>
      </c>
      <c r="D443" s="1" t="s">
        <v>42</v>
      </c>
      <c r="E443" s="1">
        <v>6</v>
      </c>
      <c r="F443" s="1">
        <v>2024</v>
      </c>
      <c r="H443" s="17">
        <v>438</v>
      </c>
      <c r="I443" s="131"/>
    </row>
    <row r="444" spans="2:9" x14ac:dyDescent="0.25">
      <c r="B444" s="1" t="s">
        <v>39</v>
      </c>
      <c r="C444" s="1">
        <v>0</v>
      </c>
      <c r="D444" s="1" t="s">
        <v>18</v>
      </c>
      <c r="E444" s="1">
        <v>10</v>
      </c>
      <c r="F444" s="1">
        <v>2023</v>
      </c>
      <c r="H444" s="1">
        <v>439</v>
      </c>
      <c r="I444" s="131"/>
    </row>
    <row r="445" spans="2:9" x14ac:dyDescent="0.25">
      <c r="B445" s="1" t="s">
        <v>39</v>
      </c>
      <c r="C445" s="17">
        <v>13</v>
      </c>
      <c r="D445" s="1" t="s">
        <v>58</v>
      </c>
      <c r="E445" s="1">
        <v>8</v>
      </c>
      <c r="F445" s="1">
        <v>2023</v>
      </c>
      <c r="H445" s="1">
        <v>440</v>
      </c>
      <c r="I445" s="131"/>
    </row>
    <row r="446" spans="2:9" x14ac:dyDescent="0.25">
      <c r="B446" s="1" t="s">
        <v>39</v>
      </c>
      <c r="C446" s="1">
        <v>15</v>
      </c>
      <c r="D446" s="1" t="s">
        <v>119</v>
      </c>
      <c r="E446" s="1">
        <v>0</v>
      </c>
      <c r="F446" s="1">
        <v>2022</v>
      </c>
      <c r="H446" s="17">
        <v>441</v>
      </c>
      <c r="I446" s="131"/>
    </row>
    <row r="447" spans="2:9" x14ac:dyDescent="0.25">
      <c r="B447" s="1" t="s">
        <v>39</v>
      </c>
      <c r="C447" s="1">
        <v>17</v>
      </c>
      <c r="D447" s="1" t="s">
        <v>102</v>
      </c>
      <c r="E447" s="1">
        <v>0</v>
      </c>
      <c r="F447" s="1">
        <v>2022</v>
      </c>
      <c r="H447" s="1">
        <v>442</v>
      </c>
      <c r="I447" s="131"/>
    </row>
    <row r="448" spans="2:9" x14ac:dyDescent="0.25">
      <c r="B448" s="1" t="s">
        <v>39</v>
      </c>
      <c r="C448" s="1">
        <v>5</v>
      </c>
      <c r="D448" s="1" t="s">
        <v>18</v>
      </c>
      <c r="E448" s="1">
        <v>3</v>
      </c>
      <c r="F448" s="1">
        <v>2019</v>
      </c>
      <c r="H448" s="1">
        <v>443</v>
      </c>
      <c r="I448" s="131"/>
    </row>
    <row r="449" spans="2:9" x14ac:dyDescent="0.25">
      <c r="B449" s="1" t="s">
        <v>39</v>
      </c>
      <c r="C449" s="1">
        <v>3</v>
      </c>
      <c r="D449" s="1" t="s">
        <v>42</v>
      </c>
      <c r="E449" s="1">
        <v>4</v>
      </c>
      <c r="F449" s="1">
        <v>2019</v>
      </c>
      <c r="H449" s="17">
        <v>444</v>
      </c>
      <c r="I449" s="131"/>
    </row>
    <row r="450" spans="2:9" x14ac:dyDescent="0.25">
      <c r="B450" s="1" t="s">
        <v>39</v>
      </c>
      <c r="C450" s="1">
        <v>1</v>
      </c>
      <c r="D450" s="1" t="s">
        <v>42</v>
      </c>
      <c r="E450" s="1">
        <v>0</v>
      </c>
      <c r="F450" s="1">
        <v>2019</v>
      </c>
      <c r="H450" s="1">
        <v>445</v>
      </c>
      <c r="I450" s="131"/>
    </row>
    <row r="451" spans="2:9" x14ac:dyDescent="0.25">
      <c r="B451" s="1" t="s">
        <v>39</v>
      </c>
      <c r="C451" s="1">
        <v>7</v>
      </c>
      <c r="D451" s="1" t="s">
        <v>40</v>
      </c>
      <c r="E451" s="1">
        <v>6</v>
      </c>
      <c r="F451" s="1">
        <v>2019</v>
      </c>
      <c r="H451" s="1">
        <v>446</v>
      </c>
      <c r="I451" s="131"/>
    </row>
    <row r="452" spans="2:9" x14ac:dyDescent="0.25">
      <c r="B452" s="1" t="s">
        <v>39</v>
      </c>
      <c r="C452" s="1">
        <v>7</v>
      </c>
      <c r="D452" s="1" t="s">
        <v>58</v>
      </c>
      <c r="E452" s="1">
        <v>4</v>
      </c>
      <c r="F452" s="1">
        <v>2019</v>
      </c>
      <c r="H452" s="17">
        <v>447</v>
      </c>
      <c r="I452" s="131"/>
    </row>
    <row r="453" spans="2:9" x14ac:dyDescent="0.25">
      <c r="B453" s="1" t="s">
        <v>39</v>
      </c>
      <c r="C453" s="1">
        <v>6</v>
      </c>
      <c r="D453" s="1" t="s">
        <v>212</v>
      </c>
      <c r="E453" s="1">
        <v>1</v>
      </c>
      <c r="F453" s="1">
        <v>2019</v>
      </c>
      <c r="H453" s="1">
        <v>448</v>
      </c>
      <c r="I453" s="131"/>
    </row>
    <row r="454" spans="2:9" x14ac:dyDescent="0.25">
      <c r="B454" s="1" t="s">
        <v>39</v>
      </c>
      <c r="C454" s="1">
        <v>5</v>
      </c>
      <c r="D454" s="1" t="s">
        <v>40</v>
      </c>
      <c r="E454" s="1">
        <v>6</v>
      </c>
      <c r="F454" s="1">
        <v>2018</v>
      </c>
      <c r="H454" s="1">
        <v>449</v>
      </c>
      <c r="I454" s="131"/>
    </row>
    <row r="455" spans="2:9" x14ac:dyDescent="0.25">
      <c r="B455" s="1" t="s">
        <v>39</v>
      </c>
      <c r="C455" s="1">
        <v>0</v>
      </c>
      <c r="D455" s="1" t="s">
        <v>101</v>
      </c>
      <c r="E455" s="1">
        <v>8</v>
      </c>
      <c r="F455" s="1">
        <v>2018</v>
      </c>
      <c r="H455" s="17">
        <v>450</v>
      </c>
      <c r="I455" s="131"/>
    </row>
    <row r="456" spans="2:9" x14ac:dyDescent="0.25">
      <c r="B456" s="1" t="s">
        <v>39</v>
      </c>
      <c r="C456" s="1">
        <v>14</v>
      </c>
      <c r="D456" s="1" t="s">
        <v>107</v>
      </c>
      <c r="E456" s="1">
        <v>3</v>
      </c>
      <c r="F456" s="1">
        <v>2018</v>
      </c>
      <c r="H456" s="1">
        <v>451</v>
      </c>
      <c r="I456" s="131"/>
    </row>
    <row r="457" spans="2:9" x14ac:dyDescent="0.25">
      <c r="B457" s="1" t="s">
        <v>39</v>
      </c>
      <c r="C457" s="1">
        <v>3</v>
      </c>
      <c r="D457" s="1" t="s">
        <v>104</v>
      </c>
      <c r="E457" s="1">
        <v>6</v>
      </c>
      <c r="F457" s="1">
        <v>2017</v>
      </c>
      <c r="H457" s="1">
        <v>452</v>
      </c>
      <c r="I457" s="131"/>
    </row>
    <row r="458" spans="2:9" x14ac:dyDescent="0.25">
      <c r="B458" s="1" t="s">
        <v>39</v>
      </c>
      <c r="C458" s="1">
        <v>10</v>
      </c>
      <c r="D458" s="1" t="s">
        <v>74</v>
      </c>
      <c r="E458" s="1">
        <v>0</v>
      </c>
      <c r="F458" s="1">
        <v>2017</v>
      </c>
      <c r="H458" s="17">
        <v>453</v>
      </c>
      <c r="I458" s="131"/>
    </row>
    <row r="459" spans="2:9" x14ac:dyDescent="0.25">
      <c r="B459" s="1" t="s">
        <v>39</v>
      </c>
      <c r="C459" s="1">
        <v>5</v>
      </c>
      <c r="D459" s="1" t="s">
        <v>106</v>
      </c>
      <c r="E459" s="1">
        <v>6</v>
      </c>
      <c r="F459" s="1">
        <v>2016</v>
      </c>
      <c r="H459" s="1">
        <v>454</v>
      </c>
      <c r="I459" s="131"/>
    </row>
    <row r="460" spans="2:9" x14ac:dyDescent="0.25">
      <c r="B460" s="1" t="s">
        <v>39</v>
      </c>
      <c r="C460" s="1">
        <v>0</v>
      </c>
      <c r="D460" s="17" t="s">
        <v>76</v>
      </c>
      <c r="E460" s="1">
        <v>6</v>
      </c>
      <c r="F460" s="1">
        <v>2015</v>
      </c>
      <c r="H460" s="1">
        <v>455</v>
      </c>
      <c r="I460" s="131"/>
    </row>
    <row r="461" spans="2:9" x14ac:dyDescent="0.25">
      <c r="B461" s="1" t="s">
        <v>39</v>
      </c>
      <c r="C461" s="1">
        <v>6</v>
      </c>
      <c r="D461" s="1" t="s">
        <v>12</v>
      </c>
      <c r="E461" s="1">
        <v>2</v>
      </c>
      <c r="F461" s="1">
        <v>2013</v>
      </c>
      <c r="H461" s="17">
        <v>456</v>
      </c>
      <c r="I461" s="131"/>
    </row>
    <row r="462" spans="2:9" x14ac:dyDescent="0.25">
      <c r="B462" s="1" t="s">
        <v>39</v>
      </c>
      <c r="C462" s="1">
        <v>0</v>
      </c>
      <c r="D462" s="17" t="s">
        <v>108</v>
      </c>
      <c r="E462" s="1">
        <v>10</v>
      </c>
      <c r="F462" s="1">
        <v>2013</v>
      </c>
      <c r="H462" s="1">
        <v>457</v>
      </c>
      <c r="I462" s="131"/>
    </row>
    <row r="463" spans="2:9" x14ac:dyDescent="0.25">
      <c r="B463" s="1" t="s">
        <v>39</v>
      </c>
      <c r="C463" s="1">
        <v>0</v>
      </c>
      <c r="D463" s="1" t="s">
        <v>103</v>
      </c>
      <c r="E463" s="1">
        <v>3</v>
      </c>
      <c r="F463" s="1">
        <v>2011</v>
      </c>
      <c r="H463" s="1">
        <v>458</v>
      </c>
      <c r="I463" s="131"/>
    </row>
    <row r="464" spans="2:9" x14ac:dyDescent="0.25">
      <c r="B464" s="1" t="s">
        <v>250</v>
      </c>
      <c r="C464" s="1">
        <v>2</v>
      </c>
      <c r="D464" s="1" t="s">
        <v>160</v>
      </c>
      <c r="E464" s="1">
        <v>4</v>
      </c>
      <c r="F464" s="1">
        <v>2009</v>
      </c>
      <c r="H464" s="17">
        <v>459</v>
      </c>
      <c r="I464" s="131"/>
    </row>
    <row r="465" spans="2:9" x14ac:dyDescent="0.25">
      <c r="B465" s="1" t="s">
        <v>250</v>
      </c>
      <c r="C465" s="1">
        <v>3</v>
      </c>
      <c r="D465" s="1" t="s">
        <v>107</v>
      </c>
      <c r="E465" s="1">
        <v>9</v>
      </c>
      <c r="F465" s="1">
        <v>2009</v>
      </c>
      <c r="H465" s="1">
        <v>460</v>
      </c>
      <c r="I465" s="131"/>
    </row>
    <row r="466" spans="2:9" x14ac:dyDescent="0.25">
      <c r="B466" s="1" t="s">
        <v>250</v>
      </c>
      <c r="C466" s="17">
        <v>8</v>
      </c>
      <c r="D466" s="17" t="s">
        <v>1</v>
      </c>
      <c r="E466" s="17">
        <v>2</v>
      </c>
      <c r="F466" s="1">
        <v>2004</v>
      </c>
      <c r="H466" s="1">
        <v>461</v>
      </c>
      <c r="I466" s="131"/>
    </row>
    <row r="467" spans="2:9" x14ac:dyDescent="0.25">
      <c r="B467" s="1" t="s">
        <v>253</v>
      </c>
      <c r="C467" s="1">
        <v>1</v>
      </c>
      <c r="D467" s="1" t="s">
        <v>18</v>
      </c>
      <c r="E467" s="1">
        <v>12</v>
      </c>
      <c r="F467" s="1">
        <v>2019</v>
      </c>
      <c r="H467" s="17">
        <v>462</v>
      </c>
      <c r="I467" s="131"/>
    </row>
    <row r="468" spans="2:9" x14ac:dyDescent="0.25">
      <c r="B468" s="1" t="s">
        <v>253</v>
      </c>
      <c r="C468" s="1">
        <v>1</v>
      </c>
      <c r="D468" s="1" t="s">
        <v>101</v>
      </c>
      <c r="E468" s="1">
        <v>4</v>
      </c>
      <c r="F468" s="1">
        <v>2019</v>
      </c>
      <c r="H468" s="1">
        <v>463</v>
      </c>
      <c r="I468" s="131"/>
    </row>
    <row r="469" spans="2:9" x14ac:dyDescent="0.25">
      <c r="B469" s="1" t="s">
        <v>253</v>
      </c>
      <c r="C469" s="1">
        <v>2</v>
      </c>
      <c r="D469" s="1" t="s">
        <v>71</v>
      </c>
      <c r="E469" s="1">
        <v>1</v>
      </c>
      <c r="F469" s="1">
        <v>2019</v>
      </c>
      <c r="H469" s="1">
        <v>464</v>
      </c>
      <c r="I469" s="131"/>
    </row>
    <row r="470" spans="2:9" x14ac:dyDescent="0.25">
      <c r="B470" s="1" t="s">
        <v>253</v>
      </c>
      <c r="C470" s="1">
        <v>8</v>
      </c>
      <c r="D470" s="17" t="s">
        <v>108</v>
      </c>
      <c r="E470" s="1">
        <v>3</v>
      </c>
      <c r="F470" s="1">
        <v>2019</v>
      </c>
      <c r="H470" s="17">
        <v>465</v>
      </c>
      <c r="I470" s="131"/>
    </row>
    <row r="471" spans="2:9" x14ac:dyDescent="0.25">
      <c r="B471" s="1" t="s">
        <v>253</v>
      </c>
      <c r="C471" s="1">
        <v>0</v>
      </c>
      <c r="D471" s="1" t="s">
        <v>43</v>
      </c>
      <c r="E471" s="1">
        <v>0</v>
      </c>
      <c r="F471" s="1">
        <v>2018</v>
      </c>
      <c r="H471" s="1">
        <v>466</v>
      </c>
      <c r="I471" s="131"/>
    </row>
    <row r="472" spans="2:9" x14ac:dyDescent="0.25">
      <c r="B472" s="1" t="s">
        <v>253</v>
      </c>
      <c r="C472" s="1">
        <v>15</v>
      </c>
      <c r="D472" s="1" t="s">
        <v>109</v>
      </c>
      <c r="E472" s="1">
        <v>5</v>
      </c>
      <c r="F472" s="1">
        <v>2017</v>
      </c>
      <c r="H472" s="1">
        <v>467</v>
      </c>
      <c r="I472" s="131"/>
    </row>
    <row r="473" spans="2:9" x14ac:dyDescent="0.25">
      <c r="B473" s="1" t="s">
        <v>253</v>
      </c>
      <c r="C473" s="1">
        <v>0</v>
      </c>
      <c r="D473" s="1" t="s">
        <v>258</v>
      </c>
      <c r="E473" s="1">
        <v>15</v>
      </c>
      <c r="F473" s="1">
        <v>2017</v>
      </c>
      <c r="H473" s="17">
        <v>468</v>
      </c>
      <c r="I473" s="131"/>
    </row>
    <row r="474" spans="2:9" x14ac:dyDescent="0.25">
      <c r="B474" s="1" t="s">
        <v>253</v>
      </c>
      <c r="C474" s="1">
        <v>2</v>
      </c>
      <c r="D474" s="1" t="s">
        <v>76</v>
      </c>
      <c r="E474" s="1">
        <v>3</v>
      </c>
      <c r="F474" s="1">
        <v>2016</v>
      </c>
      <c r="H474" s="1">
        <v>469</v>
      </c>
      <c r="I474" s="131"/>
    </row>
    <row r="475" spans="2:9" x14ac:dyDescent="0.25">
      <c r="B475" s="1" t="s">
        <v>253</v>
      </c>
      <c r="C475" s="1">
        <v>4</v>
      </c>
      <c r="D475" s="1" t="s">
        <v>71</v>
      </c>
      <c r="E475" s="1">
        <v>3</v>
      </c>
      <c r="F475" s="1">
        <v>2016</v>
      </c>
      <c r="H475" s="1">
        <v>470</v>
      </c>
      <c r="I475" s="131"/>
    </row>
    <row r="476" spans="2:9" x14ac:dyDescent="0.25">
      <c r="B476" s="1" t="s">
        <v>253</v>
      </c>
      <c r="C476" s="1">
        <v>12</v>
      </c>
      <c r="D476" s="1" t="s">
        <v>38</v>
      </c>
      <c r="E476" s="1">
        <v>7</v>
      </c>
      <c r="F476" s="1">
        <v>2016</v>
      </c>
      <c r="H476" s="17">
        <v>471</v>
      </c>
      <c r="I476" s="131"/>
    </row>
    <row r="477" spans="2:9" x14ac:dyDescent="0.25">
      <c r="B477" s="1" t="s">
        <v>253</v>
      </c>
      <c r="C477" s="1">
        <v>5</v>
      </c>
      <c r="D477" s="1" t="s">
        <v>40</v>
      </c>
      <c r="E477" s="1">
        <v>12</v>
      </c>
      <c r="F477" s="1">
        <v>2015</v>
      </c>
      <c r="H477" s="1">
        <v>472</v>
      </c>
      <c r="I477" s="131"/>
    </row>
    <row r="478" spans="2:9" x14ac:dyDescent="0.25">
      <c r="B478" s="1" t="s">
        <v>253</v>
      </c>
      <c r="C478" s="1">
        <v>17</v>
      </c>
      <c r="D478" s="1" t="s">
        <v>43</v>
      </c>
      <c r="E478" s="1">
        <v>2</v>
      </c>
      <c r="F478" s="1">
        <v>2015</v>
      </c>
      <c r="H478" s="1">
        <v>473</v>
      </c>
      <c r="I478" s="131"/>
    </row>
    <row r="479" spans="2:9" x14ac:dyDescent="0.25">
      <c r="B479" s="1" t="s">
        <v>253</v>
      </c>
      <c r="C479" s="1">
        <v>6</v>
      </c>
      <c r="D479" s="1" t="s">
        <v>138</v>
      </c>
      <c r="E479" s="1">
        <v>2</v>
      </c>
      <c r="F479" s="1">
        <v>2014</v>
      </c>
      <c r="H479" s="17">
        <v>474</v>
      </c>
      <c r="I479" s="131"/>
    </row>
    <row r="480" spans="2:9" x14ac:dyDescent="0.25">
      <c r="B480" s="1" t="s">
        <v>253</v>
      </c>
      <c r="C480" s="1">
        <v>3</v>
      </c>
      <c r="D480" s="1" t="s">
        <v>252</v>
      </c>
      <c r="E480" s="1">
        <v>6</v>
      </c>
      <c r="F480" s="1">
        <v>2014</v>
      </c>
      <c r="H480" s="1">
        <v>475</v>
      </c>
      <c r="I480" s="131"/>
    </row>
    <row r="481" spans="2:9" x14ac:dyDescent="0.25">
      <c r="B481" s="1" t="s">
        <v>253</v>
      </c>
      <c r="C481" s="1">
        <v>3</v>
      </c>
      <c r="D481" s="1" t="s">
        <v>58</v>
      </c>
      <c r="E481" s="1">
        <v>1</v>
      </c>
      <c r="F481" s="1">
        <v>2014</v>
      </c>
      <c r="H481" s="1">
        <v>476</v>
      </c>
      <c r="I481" s="131"/>
    </row>
    <row r="482" spans="2:9" x14ac:dyDescent="0.25">
      <c r="B482" s="1" t="s">
        <v>253</v>
      </c>
      <c r="C482" s="1">
        <v>8</v>
      </c>
      <c r="D482" s="1" t="s">
        <v>103</v>
      </c>
      <c r="E482" s="1">
        <v>3</v>
      </c>
      <c r="F482" s="1">
        <v>2013</v>
      </c>
      <c r="H482" s="17">
        <v>477</v>
      </c>
      <c r="I482" s="131"/>
    </row>
    <row r="483" spans="2:9" x14ac:dyDescent="0.25">
      <c r="B483" s="1" t="s">
        <v>253</v>
      </c>
      <c r="C483" s="1">
        <v>1</v>
      </c>
      <c r="D483" s="1" t="s">
        <v>18</v>
      </c>
      <c r="E483" s="1">
        <v>10</v>
      </c>
      <c r="F483" s="1">
        <v>2012</v>
      </c>
      <c r="H483" s="1">
        <v>478</v>
      </c>
      <c r="I483" s="131"/>
    </row>
    <row r="484" spans="2:9" x14ac:dyDescent="0.25">
      <c r="B484" s="1" t="s">
        <v>253</v>
      </c>
      <c r="C484" s="1">
        <v>3</v>
      </c>
      <c r="D484" s="1" t="s">
        <v>109</v>
      </c>
      <c r="E484" s="1">
        <v>2</v>
      </c>
      <c r="F484" s="1">
        <v>2012</v>
      </c>
      <c r="H484" s="1">
        <v>479</v>
      </c>
      <c r="I484" s="131"/>
    </row>
    <row r="485" spans="2:9" x14ac:dyDescent="0.25">
      <c r="B485" s="1" t="s">
        <v>253</v>
      </c>
      <c r="C485" s="1">
        <v>3</v>
      </c>
      <c r="D485" s="1" t="s">
        <v>104</v>
      </c>
      <c r="E485" s="1">
        <v>2</v>
      </c>
      <c r="F485" s="1">
        <v>2012</v>
      </c>
      <c r="H485" s="17">
        <v>480</v>
      </c>
      <c r="I485" s="131"/>
    </row>
    <row r="486" spans="2:9" x14ac:dyDescent="0.25">
      <c r="B486" s="1" t="s">
        <v>253</v>
      </c>
      <c r="C486" s="1">
        <v>12</v>
      </c>
      <c r="D486" s="1" t="s">
        <v>58</v>
      </c>
      <c r="E486" s="1">
        <v>6</v>
      </c>
      <c r="F486" s="1">
        <v>2012</v>
      </c>
      <c r="H486" s="1">
        <v>481</v>
      </c>
      <c r="I486" s="131"/>
    </row>
    <row r="487" spans="2:9" x14ac:dyDescent="0.25">
      <c r="B487" s="1" t="s">
        <v>253</v>
      </c>
      <c r="C487" s="1">
        <v>1</v>
      </c>
      <c r="D487" s="1" t="s">
        <v>106</v>
      </c>
      <c r="E487" s="1">
        <v>0</v>
      </c>
      <c r="F487" s="1">
        <v>2011</v>
      </c>
      <c r="H487" s="1">
        <v>482</v>
      </c>
      <c r="I487" s="131"/>
    </row>
    <row r="488" spans="2:9" x14ac:dyDescent="0.25">
      <c r="B488" s="1" t="s">
        <v>253</v>
      </c>
      <c r="C488" s="17">
        <v>12</v>
      </c>
      <c r="D488" s="17" t="s">
        <v>12</v>
      </c>
      <c r="E488" s="17">
        <v>1</v>
      </c>
      <c r="F488" s="1">
        <v>2004</v>
      </c>
      <c r="H488" s="17">
        <v>483</v>
      </c>
      <c r="I488" s="131"/>
    </row>
    <row r="489" spans="2:9" x14ac:dyDescent="0.25">
      <c r="B489" s="17" t="s">
        <v>234</v>
      </c>
      <c r="C489" s="17">
        <v>3</v>
      </c>
      <c r="D489" s="17" t="s">
        <v>1</v>
      </c>
      <c r="E489" s="17">
        <v>0</v>
      </c>
      <c r="F489" s="1">
        <v>2005</v>
      </c>
      <c r="H489" s="1">
        <v>484</v>
      </c>
      <c r="I489" s="131"/>
    </row>
    <row r="490" spans="2:9" x14ac:dyDescent="0.25">
      <c r="B490" s="1" t="s">
        <v>40</v>
      </c>
      <c r="C490" s="17">
        <v>7</v>
      </c>
      <c r="D490" s="17" t="s">
        <v>42</v>
      </c>
      <c r="E490" s="1">
        <v>8</v>
      </c>
      <c r="F490" s="1">
        <v>2023</v>
      </c>
      <c r="H490" s="1">
        <v>485</v>
      </c>
      <c r="I490" s="131"/>
    </row>
    <row r="491" spans="2:9" x14ac:dyDescent="0.25">
      <c r="B491" s="1" t="s">
        <v>40</v>
      </c>
      <c r="C491" s="1">
        <v>2</v>
      </c>
      <c r="D491" s="17" t="s">
        <v>76</v>
      </c>
      <c r="E491" s="1">
        <v>1</v>
      </c>
      <c r="F491" s="1">
        <v>2023</v>
      </c>
      <c r="H491" s="17">
        <v>486</v>
      </c>
      <c r="I491" s="131"/>
    </row>
    <row r="492" spans="2:9" x14ac:dyDescent="0.25">
      <c r="B492" s="1" t="s">
        <v>40</v>
      </c>
      <c r="C492" s="1">
        <v>9</v>
      </c>
      <c r="D492" s="1" t="s">
        <v>106</v>
      </c>
      <c r="E492" s="1">
        <v>11</v>
      </c>
      <c r="F492" s="1">
        <v>2023</v>
      </c>
      <c r="H492" s="1">
        <v>487</v>
      </c>
      <c r="I492" s="131"/>
    </row>
    <row r="493" spans="2:9" x14ac:dyDescent="0.25">
      <c r="B493" s="1" t="s">
        <v>40</v>
      </c>
      <c r="C493" s="17">
        <v>4</v>
      </c>
      <c r="D493" s="17" t="s">
        <v>102</v>
      </c>
      <c r="E493" s="1">
        <v>2</v>
      </c>
      <c r="F493" s="1">
        <v>2023</v>
      </c>
      <c r="H493" s="1">
        <v>488</v>
      </c>
      <c r="I493" s="131"/>
    </row>
    <row r="494" spans="2:9" x14ac:dyDescent="0.25">
      <c r="B494" s="1" t="s">
        <v>40</v>
      </c>
      <c r="C494" s="1">
        <v>1</v>
      </c>
      <c r="D494" s="1" t="s">
        <v>42</v>
      </c>
      <c r="E494" s="1">
        <v>3</v>
      </c>
      <c r="F494" s="1">
        <v>2022</v>
      </c>
      <c r="H494" s="17">
        <v>489</v>
      </c>
      <c r="I494" s="131"/>
    </row>
    <row r="495" spans="2:9" x14ac:dyDescent="0.25">
      <c r="B495" s="1" t="s">
        <v>40</v>
      </c>
      <c r="C495" s="1">
        <v>7</v>
      </c>
      <c r="D495" s="1" t="s">
        <v>38</v>
      </c>
      <c r="E495" s="1">
        <v>8</v>
      </c>
      <c r="F495" s="1">
        <v>2022</v>
      </c>
      <c r="H495" s="1">
        <v>490</v>
      </c>
      <c r="I495" s="131"/>
    </row>
    <row r="496" spans="2:9" x14ac:dyDescent="0.25">
      <c r="B496" s="1" t="s">
        <v>40</v>
      </c>
      <c r="C496" s="1">
        <v>0</v>
      </c>
      <c r="D496" s="17" t="s">
        <v>76</v>
      </c>
      <c r="E496" s="1">
        <v>2</v>
      </c>
      <c r="F496" s="1">
        <v>2018</v>
      </c>
      <c r="H496" s="1">
        <v>491</v>
      </c>
      <c r="I496" s="131"/>
    </row>
    <row r="497" spans="2:9" x14ac:dyDescent="0.25">
      <c r="B497" s="1" t="s">
        <v>40</v>
      </c>
      <c r="C497" s="1">
        <v>5</v>
      </c>
      <c r="D497" s="1" t="s">
        <v>103</v>
      </c>
      <c r="E497" s="1">
        <v>4</v>
      </c>
      <c r="F497" s="1">
        <v>2018</v>
      </c>
      <c r="H497" s="17">
        <v>492</v>
      </c>
      <c r="I497" s="131"/>
    </row>
    <row r="498" spans="2:9" x14ac:dyDescent="0.25">
      <c r="B498" s="1" t="s">
        <v>40</v>
      </c>
      <c r="C498" s="1">
        <v>10</v>
      </c>
      <c r="D498" s="1" t="s">
        <v>212</v>
      </c>
      <c r="E498" s="1">
        <v>8</v>
      </c>
      <c r="F498" s="1">
        <v>2018</v>
      </c>
      <c r="H498" s="1">
        <v>493</v>
      </c>
      <c r="I498" s="131"/>
    </row>
    <row r="499" spans="2:9" x14ac:dyDescent="0.25">
      <c r="B499" s="1" t="s">
        <v>40</v>
      </c>
      <c r="C499" s="1">
        <v>3</v>
      </c>
      <c r="D499" s="17" t="s">
        <v>76</v>
      </c>
      <c r="E499" s="1">
        <v>4</v>
      </c>
      <c r="F499" s="1">
        <v>2017</v>
      </c>
      <c r="H499" s="1">
        <v>494</v>
      </c>
      <c r="I499" s="131"/>
    </row>
    <row r="500" spans="2:9" x14ac:dyDescent="0.25">
      <c r="B500" s="1" t="s">
        <v>40</v>
      </c>
      <c r="C500" s="1">
        <v>8</v>
      </c>
      <c r="D500" s="1" t="s">
        <v>104</v>
      </c>
      <c r="E500" s="1">
        <v>9</v>
      </c>
      <c r="F500" s="1">
        <v>2017</v>
      </c>
      <c r="H500" s="17">
        <v>495</v>
      </c>
      <c r="I500" s="131"/>
    </row>
    <row r="501" spans="2:9" x14ac:dyDescent="0.25">
      <c r="B501" s="1" t="s">
        <v>40</v>
      </c>
      <c r="C501" s="1">
        <v>10</v>
      </c>
      <c r="D501" s="1" t="s">
        <v>252</v>
      </c>
      <c r="E501" s="1">
        <v>0</v>
      </c>
      <c r="F501" s="1">
        <v>2016</v>
      </c>
      <c r="H501" s="1">
        <v>496</v>
      </c>
      <c r="I501" s="131"/>
    </row>
    <row r="502" spans="2:9" x14ac:dyDescent="0.25">
      <c r="B502" s="1" t="s">
        <v>40</v>
      </c>
      <c r="C502" s="1">
        <v>1</v>
      </c>
      <c r="D502" s="1" t="s">
        <v>101</v>
      </c>
      <c r="E502" s="1">
        <v>0</v>
      </c>
      <c r="F502" s="1">
        <v>2016</v>
      </c>
      <c r="H502" s="1">
        <v>497</v>
      </c>
      <c r="I502" s="131"/>
    </row>
    <row r="503" spans="2:9" x14ac:dyDescent="0.25">
      <c r="B503" s="1" t="s">
        <v>40</v>
      </c>
      <c r="C503" s="1">
        <v>2</v>
      </c>
      <c r="D503" s="1" t="s">
        <v>104</v>
      </c>
      <c r="E503" s="1">
        <v>1</v>
      </c>
      <c r="F503" s="1">
        <v>2016</v>
      </c>
      <c r="H503" s="17">
        <v>498</v>
      </c>
      <c r="I503" s="131"/>
    </row>
    <row r="504" spans="2:9" x14ac:dyDescent="0.25">
      <c r="B504" s="1" t="s">
        <v>40</v>
      </c>
      <c r="C504" s="1">
        <v>0</v>
      </c>
      <c r="D504" s="17" t="s">
        <v>76</v>
      </c>
      <c r="E504" s="1">
        <v>4</v>
      </c>
      <c r="F504" s="1">
        <v>2014</v>
      </c>
      <c r="H504" s="1">
        <v>499</v>
      </c>
      <c r="I504" s="131"/>
    </row>
    <row r="505" spans="2:9" x14ac:dyDescent="0.25">
      <c r="B505" s="1" t="s">
        <v>40</v>
      </c>
      <c r="C505" s="1">
        <v>11</v>
      </c>
      <c r="D505" s="1" t="s">
        <v>229</v>
      </c>
      <c r="E505" s="1">
        <v>6</v>
      </c>
      <c r="F505" s="1">
        <v>2013</v>
      </c>
      <c r="H505" s="1">
        <v>500</v>
      </c>
      <c r="I505" s="131"/>
    </row>
    <row r="506" spans="2:9" x14ac:dyDescent="0.25">
      <c r="B506" s="1" t="s">
        <v>40</v>
      </c>
      <c r="C506" s="1">
        <v>2</v>
      </c>
      <c r="D506" s="1" t="s">
        <v>104</v>
      </c>
      <c r="E506" s="1">
        <v>6</v>
      </c>
      <c r="F506" s="1">
        <v>2013</v>
      </c>
      <c r="H506" s="17">
        <v>501</v>
      </c>
      <c r="I506" s="131"/>
    </row>
    <row r="507" spans="2:9" x14ac:dyDescent="0.25">
      <c r="B507" s="1" t="s">
        <v>40</v>
      </c>
      <c r="C507" s="1">
        <v>7</v>
      </c>
      <c r="D507" s="1" t="s">
        <v>71</v>
      </c>
      <c r="E507" s="1">
        <v>3</v>
      </c>
      <c r="F507" s="1">
        <v>2013</v>
      </c>
      <c r="H507" s="1">
        <v>502</v>
      </c>
      <c r="I507" s="131"/>
    </row>
    <row r="508" spans="2:9" x14ac:dyDescent="0.25">
      <c r="B508" s="1" t="s">
        <v>40</v>
      </c>
      <c r="C508" s="1">
        <v>1</v>
      </c>
      <c r="D508" s="1" t="s">
        <v>108</v>
      </c>
      <c r="E508" s="1">
        <v>5</v>
      </c>
      <c r="F508" s="1">
        <v>2013</v>
      </c>
      <c r="H508" s="1">
        <v>503</v>
      </c>
      <c r="I508" s="131"/>
    </row>
    <row r="509" spans="2:9" x14ac:dyDescent="0.25">
      <c r="B509" s="1" t="s">
        <v>40</v>
      </c>
      <c r="C509" s="1">
        <v>4</v>
      </c>
      <c r="D509" s="1" t="s">
        <v>18</v>
      </c>
      <c r="E509" s="1">
        <v>5</v>
      </c>
      <c r="F509" s="1">
        <v>2012</v>
      </c>
      <c r="H509" s="17">
        <v>504</v>
      </c>
      <c r="I509" s="131"/>
    </row>
    <row r="510" spans="2:9" x14ac:dyDescent="0.25">
      <c r="B510" s="1" t="s">
        <v>40</v>
      </c>
      <c r="C510" s="1">
        <v>4</v>
      </c>
      <c r="D510" s="1" t="s">
        <v>39</v>
      </c>
      <c r="E510" s="1">
        <v>3</v>
      </c>
      <c r="F510" s="1">
        <v>2012</v>
      </c>
      <c r="H510" s="1">
        <v>505</v>
      </c>
      <c r="I510" s="131"/>
    </row>
    <row r="511" spans="2:9" x14ac:dyDescent="0.25">
      <c r="B511" s="1" t="s">
        <v>40</v>
      </c>
      <c r="C511" s="1">
        <v>6</v>
      </c>
      <c r="D511" s="1" t="s">
        <v>111</v>
      </c>
      <c r="E511" s="1">
        <v>5</v>
      </c>
      <c r="F511" s="1">
        <v>2012</v>
      </c>
      <c r="H511" s="1">
        <v>506</v>
      </c>
      <c r="I511" s="131"/>
    </row>
    <row r="512" spans="2:9" x14ac:dyDescent="0.25">
      <c r="B512" s="1" t="s">
        <v>40</v>
      </c>
      <c r="C512" s="1">
        <v>7</v>
      </c>
      <c r="D512" s="1" t="s">
        <v>106</v>
      </c>
      <c r="E512" s="1">
        <v>2</v>
      </c>
      <c r="F512" s="1">
        <v>2012</v>
      </c>
      <c r="H512" s="17">
        <v>507</v>
      </c>
      <c r="I512" s="131"/>
    </row>
    <row r="513" spans="2:9" x14ac:dyDescent="0.25">
      <c r="B513" s="1" t="s">
        <v>40</v>
      </c>
      <c r="C513" s="1">
        <v>2</v>
      </c>
      <c r="D513" s="1" t="s">
        <v>42</v>
      </c>
      <c r="E513" s="1">
        <v>9</v>
      </c>
      <c r="F513" s="1">
        <v>2011</v>
      </c>
      <c r="H513" s="1">
        <v>508</v>
      </c>
      <c r="I513" s="131"/>
    </row>
    <row r="514" spans="2:9" x14ac:dyDescent="0.25">
      <c r="B514" s="1" t="s">
        <v>40</v>
      </c>
      <c r="C514" s="1">
        <v>4</v>
      </c>
      <c r="D514" s="1" t="s">
        <v>212</v>
      </c>
      <c r="E514" s="1">
        <v>5</v>
      </c>
      <c r="F514" s="1">
        <v>2011</v>
      </c>
      <c r="H514" s="1">
        <v>509</v>
      </c>
      <c r="I514" s="131"/>
    </row>
    <row r="515" spans="2:9" x14ac:dyDescent="0.25">
      <c r="B515" s="1" t="s">
        <v>40</v>
      </c>
      <c r="C515" s="1">
        <v>5</v>
      </c>
      <c r="D515" s="1" t="s">
        <v>229</v>
      </c>
      <c r="E515" s="1">
        <v>2</v>
      </c>
      <c r="F515" s="1">
        <v>2010</v>
      </c>
      <c r="H515" s="17">
        <v>510</v>
      </c>
      <c r="I515" s="131"/>
    </row>
    <row r="516" spans="2:9" x14ac:dyDescent="0.25">
      <c r="B516" s="1" t="s">
        <v>40</v>
      </c>
      <c r="C516" s="1">
        <v>1</v>
      </c>
      <c r="D516" s="1" t="s">
        <v>76</v>
      </c>
      <c r="E516" s="1">
        <v>4</v>
      </c>
      <c r="F516" s="1">
        <v>2010</v>
      </c>
      <c r="H516" s="1">
        <v>511</v>
      </c>
      <c r="I516" s="131"/>
    </row>
    <row r="517" spans="2:9" x14ac:dyDescent="0.25">
      <c r="B517" s="1" t="s">
        <v>40</v>
      </c>
      <c r="C517" s="1">
        <v>1</v>
      </c>
      <c r="D517" s="1" t="s">
        <v>111</v>
      </c>
      <c r="E517" s="1">
        <v>0</v>
      </c>
      <c r="F517" s="1">
        <v>2010</v>
      </c>
      <c r="H517" s="1">
        <v>512</v>
      </c>
      <c r="I517" s="131"/>
    </row>
    <row r="518" spans="2:9" x14ac:dyDescent="0.25">
      <c r="B518" s="1" t="s">
        <v>40</v>
      </c>
      <c r="C518" s="1">
        <v>0</v>
      </c>
      <c r="D518" s="1" t="s">
        <v>158</v>
      </c>
      <c r="E518" s="1">
        <v>7</v>
      </c>
      <c r="F518" s="1">
        <v>2009</v>
      </c>
      <c r="H518" s="17">
        <v>513</v>
      </c>
      <c r="I518" s="131"/>
    </row>
    <row r="519" spans="2:9" x14ac:dyDescent="0.25">
      <c r="B519" s="1" t="s">
        <v>76</v>
      </c>
      <c r="C519" s="17">
        <v>12</v>
      </c>
      <c r="D519" s="1" t="s">
        <v>43</v>
      </c>
      <c r="E519" s="1">
        <v>3</v>
      </c>
      <c r="F519" s="1">
        <v>2023</v>
      </c>
      <c r="H519" s="1">
        <v>514</v>
      </c>
      <c r="I519" s="131"/>
    </row>
    <row r="520" spans="2:9" x14ac:dyDescent="0.25">
      <c r="B520" s="1" t="s">
        <v>76</v>
      </c>
      <c r="C520" s="1">
        <v>0</v>
      </c>
      <c r="D520" s="1" t="s">
        <v>219</v>
      </c>
      <c r="E520" s="1">
        <v>3</v>
      </c>
      <c r="F520" s="1">
        <v>2022</v>
      </c>
      <c r="H520" s="1">
        <v>515</v>
      </c>
      <c r="I520" s="131"/>
    </row>
    <row r="521" spans="2:9" x14ac:dyDescent="0.25">
      <c r="B521" s="1" t="s">
        <v>76</v>
      </c>
      <c r="C521" s="1">
        <v>1</v>
      </c>
      <c r="D521" s="1" t="s">
        <v>42</v>
      </c>
      <c r="E521" s="1">
        <v>2</v>
      </c>
      <c r="F521" s="1">
        <v>2019</v>
      </c>
      <c r="H521" s="17">
        <v>516</v>
      </c>
      <c r="I521" s="131"/>
    </row>
    <row r="522" spans="2:9" x14ac:dyDescent="0.25">
      <c r="B522" s="1" t="s">
        <v>76</v>
      </c>
      <c r="C522" s="1">
        <v>4</v>
      </c>
      <c r="D522" s="1" t="s">
        <v>40</v>
      </c>
      <c r="E522" s="1">
        <v>7</v>
      </c>
      <c r="F522" s="1">
        <v>2019</v>
      </c>
      <c r="H522" s="1">
        <v>517</v>
      </c>
      <c r="I522" s="131"/>
    </row>
    <row r="523" spans="2:9" x14ac:dyDescent="0.25">
      <c r="B523" s="1" t="s">
        <v>76</v>
      </c>
      <c r="C523" s="1">
        <v>4</v>
      </c>
      <c r="D523" s="1" t="s">
        <v>101</v>
      </c>
      <c r="E523" s="1">
        <v>3</v>
      </c>
      <c r="F523" s="1">
        <v>2019</v>
      </c>
      <c r="H523" s="1">
        <v>518</v>
      </c>
      <c r="I523" s="131"/>
    </row>
    <row r="524" spans="2:9" x14ac:dyDescent="0.25">
      <c r="B524" s="1" t="s">
        <v>76</v>
      </c>
      <c r="C524" s="1">
        <v>6</v>
      </c>
      <c r="D524" s="1" t="s">
        <v>104</v>
      </c>
      <c r="E524" s="1">
        <v>1</v>
      </c>
      <c r="F524" s="1">
        <v>2019</v>
      </c>
      <c r="H524" s="17">
        <v>519</v>
      </c>
      <c r="I524" s="131"/>
    </row>
    <row r="525" spans="2:9" x14ac:dyDescent="0.25">
      <c r="B525" s="1" t="s">
        <v>76</v>
      </c>
      <c r="C525" s="1">
        <v>3</v>
      </c>
      <c r="D525" s="1" t="s">
        <v>101</v>
      </c>
      <c r="E525" s="1">
        <v>1</v>
      </c>
      <c r="F525" s="1">
        <v>2018</v>
      </c>
      <c r="H525" s="1">
        <v>520</v>
      </c>
      <c r="I525" s="131"/>
    </row>
    <row r="526" spans="2:9" x14ac:dyDescent="0.25">
      <c r="B526" s="1" t="s">
        <v>76</v>
      </c>
      <c r="C526" s="1">
        <v>3</v>
      </c>
      <c r="D526" s="1" t="s">
        <v>43</v>
      </c>
      <c r="E526" s="1">
        <v>1</v>
      </c>
      <c r="F526" s="1">
        <v>2018</v>
      </c>
      <c r="H526" s="1">
        <v>521</v>
      </c>
      <c r="I526" s="131"/>
    </row>
    <row r="527" spans="2:9" x14ac:dyDescent="0.25">
      <c r="B527" s="1" t="s">
        <v>76</v>
      </c>
      <c r="C527" s="1">
        <v>0</v>
      </c>
      <c r="D527" s="1" t="s">
        <v>43</v>
      </c>
      <c r="E527" s="1">
        <v>0</v>
      </c>
      <c r="F527" s="1">
        <v>2018</v>
      </c>
      <c r="H527" s="17">
        <v>522</v>
      </c>
      <c r="I527" s="131"/>
    </row>
    <row r="528" spans="2:9" x14ac:dyDescent="0.25">
      <c r="B528" s="1" t="s">
        <v>76</v>
      </c>
      <c r="C528" s="1">
        <v>7</v>
      </c>
      <c r="D528" s="1" t="s">
        <v>253</v>
      </c>
      <c r="E528" s="1">
        <v>0</v>
      </c>
      <c r="F528" s="1">
        <v>2017</v>
      </c>
      <c r="H528" s="1">
        <v>523</v>
      </c>
      <c r="I528" s="131"/>
    </row>
    <row r="529" spans="2:9" x14ac:dyDescent="0.25">
      <c r="B529" s="1" t="s">
        <v>76</v>
      </c>
      <c r="C529" s="1">
        <v>2</v>
      </c>
      <c r="D529" s="1" t="s">
        <v>39</v>
      </c>
      <c r="E529" s="1">
        <v>0</v>
      </c>
      <c r="F529" s="1">
        <v>2017</v>
      </c>
      <c r="H529" s="1">
        <v>524</v>
      </c>
      <c r="I529" s="131"/>
    </row>
    <row r="530" spans="2:9" x14ac:dyDescent="0.25">
      <c r="B530" s="1" t="s">
        <v>76</v>
      </c>
      <c r="C530" s="1">
        <v>16</v>
      </c>
      <c r="D530" s="1" t="s">
        <v>43</v>
      </c>
      <c r="E530" s="1">
        <v>6</v>
      </c>
      <c r="F530" s="1">
        <v>2017</v>
      </c>
      <c r="H530" s="17">
        <v>525</v>
      </c>
      <c r="I530" s="131"/>
    </row>
    <row r="531" spans="2:9" x14ac:dyDescent="0.25">
      <c r="B531" s="1" t="s">
        <v>76</v>
      </c>
      <c r="C531" s="1">
        <v>4</v>
      </c>
      <c r="D531" s="1" t="s">
        <v>40</v>
      </c>
      <c r="E531" s="1">
        <v>2</v>
      </c>
      <c r="F531" s="1">
        <v>2016</v>
      </c>
      <c r="H531" s="1">
        <v>526</v>
      </c>
      <c r="I531" s="131"/>
    </row>
    <row r="532" spans="2:9" x14ac:dyDescent="0.25">
      <c r="B532" s="1" t="s">
        <v>76</v>
      </c>
      <c r="C532" s="1">
        <v>4</v>
      </c>
      <c r="D532" s="1" t="s">
        <v>40</v>
      </c>
      <c r="E532" s="1">
        <v>2</v>
      </c>
      <c r="F532" s="1">
        <v>2016</v>
      </c>
      <c r="H532" s="1">
        <v>527</v>
      </c>
      <c r="I532" s="131"/>
    </row>
    <row r="533" spans="2:9" x14ac:dyDescent="0.25">
      <c r="B533" s="1" t="s">
        <v>76</v>
      </c>
      <c r="C533" s="1">
        <v>5</v>
      </c>
      <c r="D533" s="1" t="s">
        <v>104</v>
      </c>
      <c r="E533" s="1">
        <v>2</v>
      </c>
      <c r="F533" s="1">
        <v>2016</v>
      </c>
      <c r="H533" s="17">
        <v>528</v>
      </c>
      <c r="I533" s="131"/>
    </row>
    <row r="534" spans="2:9" x14ac:dyDescent="0.25">
      <c r="B534" s="1" t="s">
        <v>76</v>
      </c>
      <c r="C534" s="1">
        <v>10</v>
      </c>
      <c r="D534" s="1" t="s">
        <v>71</v>
      </c>
      <c r="E534" s="1">
        <v>1</v>
      </c>
      <c r="F534" s="1">
        <v>2016</v>
      </c>
      <c r="H534" s="1">
        <v>529</v>
      </c>
      <c r="I534" s="131"/>
    </row>
    <row r="535" spans="2:9" x14ac:dyDescent="0.25">
      <c r="B535" s="1" t="s">
        <v>76</v>
      </c>
      <c r="C535" s="1">
        <v>1</v>
      </c>
      <c r="D535" s="1" t="s">
        <v>106</v>
      </c>
      <c r="E535" s="1">
        <v>0</v>
      </c>
      <c r="F535" s="1">
        <v>2016</v>
      </c>
      <c r="H535" s="1">
        <v>530</v>
      </c>
      <c r="I535" s="131"/>
    </row>
    <row r="536" spans="2:9" x14ac:dyDescent="0.25">
      <c r="B536" s="1" t="s">
        <v>76</v>
      </c>
      <c r="C536" s="1">
        <v>4</v>
      </c>
      <c r="D536" s="1" t="s">
        <v>18</v>
      </c>
      <c r="E536" s="1">
        <v>3</v>
      </c>
      <c r="F536" s="1">
        <v>2015</v>
      </c>
      <c r="H536" s="17">
        <v>531</v>
      </c>
      <c r="I536" s="131"/>
    </row>
    <row r="537" spans="2:9" x14ac:dyDescent="0.25">
      <c r="B537" s="1" t="s">
        <v>76</v>
      </c>
      <c r="C537" s="1">
        <v>4</v>
      </c>
      <c r="D537" s="1" t="s">
        <v>40</v>
      </c>
      <c r="E537" s="1">
        <v>1</v>
      </c>
      <c r="F537" s="1">
        <v>2015</v>
      </c>
      <c r="H537" s="1">
        <v>532</v>
      </c>
      <c r="I537" s="131"/>
    </row>
    <row r="538" spans="2:9" x14ac:dyDescent="0.25">
      <c r="B538" s="1" t="s">
        <v>76</v>
      </c>
      <c r="C538" s="1">
        <v>4</v>
      </c>
      <c r="D538" s="1" t="s">
        <v>104</v>
      </c>
      <c r="E538" s="1">
        <v>0</v>
      </c>
      <c r="F538" s="1">
        <v>2015</v>
      </c>
      <c r="H538" s="1">
        <v>533</v>
      </c>
      <c r="I538" s="131"/>
    </row>
    <row r="539" spans="2:9" x14ac:dyDescent="0.25">
      <c r="B539" s="1" t="s">
        <v>76</v>
      </c>
      <c r="C539" s="1">
        <v>6</v>
      </c>
      <c r="D539" s="1" t="s">
        <v>58</v>
      </c>
      <c r="E539" s="1">
        <v>3</v>
      </c>
      <c r="F539" s="1">
        <v>2015</v>
      </c>
      <c r="H539" s="17">
        <v>534</v>
      </c>
      <c r="I539" s="131"/>
    </row>
    <row r="540" spans="2:9" x14ac:dyDescent="0.25">
      <c r="B540" s="1" t="s">
        <v>76</v>
      </c>
      <c r="C540" s="1">
        <v>2</v>
      </c>
      <c r="D540" s="1" t="s">
        <v>101</v>
      </c>
      <c r="E540" s="1">
        <v>1</v>
      </c>
      <c r="F540" s="1">
        <v>2014</v>
      </c>
      <c r="H540" s="1">
        <v>535</v>
      </c>
      <c r="I540" s="131"/>
    </row>
    <row r="541" spans="2:9" x14ac:dyDescent="0.25">
      <c r="B541" s="1" t="s">
        <v>76</v>
      </c>
      <c r="C541" s="1">
        <v>0</v>
      </c>
      <c r="D541" s="1" t="s">
        <v>210</v>
      </c>
      <c r="E541" s="1">
        <v>3</v>
      </c>
      <c r="F541" s="1">
        <v>2014</v>
      </c>
      <c r="H541" s="1">
        <v>536</v>
      </c>
      <c r="I541" s="131"/>
    </row>
    <row r="542" spans="2:9" x14ac:dyDescent="0.25">
      <c r="B542" s="1" t="s">
        <v>76</v>
      </c>
      <c r="C542" s="1">
        <v>7</v>
      </c>
      <c r="D542" s="1" t="s">
        <v>210</v>
      </c>
      <c r="E542" s="1">
        <v>1</v>
      </c>
      <c r="F542" s="1">
        <v>2014</v>
      </c>
      <c r="H542" s="17">
        <v>537</v>
      </c>
      <c r="I542" s="131"/>
    </row>
    <row r="543" spans="2:9" x14ac:dyDescent="0.25">
      <c r="B543" s="1" t="s">
        <v>76</v>
      </c>
      <c r="C543" s="1">
        <v>7</v>
      </c>
      <c r="D543" s="1" t="s">
        <v>103</v>
      </c>
      <c r="E543" s="1">
        <v>2</v>
      </c>
      <c r="F543" s="1">
        <v>2014</v>
      </c>
      <c r="H543" s="1">
        <v>538</v>
      </c>
      <c r="I543" s="131"/>
    </row>
    <row r="544" spans="2:9" x14ac:dyDescent="0.25">
      <c r="B544" s="1" t="s">
        <v>76</v>
      </c>
      <c r="C544" s="1">
        <v>2</v>
      </c>
      <c r="D544" s="1" t="s">
        <v>104</v>
      </c>
      <c r="E544" s="1">
        <v>3</v>
      </c>
      <c r="F544" s="1">
        <v>2013</v>
      </c>
      <c r="H544" s="1">
        <v>539</v>
      </c>
      <c r="I544" s="131"/>
    </row>
    <row r="545" spans="2:9" x14ac:dyDescent="0.25">
      <c r="B545" s="1" t="s">
        <v>76</v>
      </c>
      <c r="C545" s="1">
        <v>4</v>
      </c>
      <c r="D545" s="1" t="s">
        <v>152</v>
      </c>
      <c r="E545" s="1">
        <v>2</v>
      </c>
      <c r="F545" s="1">
        <v>2013</v>
      </c>
      <c r="H545" s="17">
        <v>540</v>
      </c>
      <c r="I545" s="131"/>
    </row>
    <row r="546" spans="2:9" x14ac:dyDescent="0.25">
      <c r="B546" s="1" t="s">
        <v>76</v>
      </c>
      <c r="C546" s="1">
        <v>4</v>
      </c>
      <c r="D546" s="1" t="s">
        <v>58</v>
      </c>
      <c r="E546" s="1">
        <v>3</v>
      </c>
      <c r="F546" s="1">
        <v>2013</v>
      </c>
      <c r="H546" s="1">
        <v>541</v>
      </c>
      <c r="I546" s="131"/>
    </row>
    <row r="547" spans="2:9" x14ac:dyDescent="0.25">
      <c r="B547" s="1" t="s">
        <v>76</v>
      </c>
      <c r="C547" s="1">
        <v>2</v>
      </c>
      <c r="D547" s="1" t="s">
        <v>18</v>
      </c>
      <c r="E547" s="1">
        <v>7</v>
      </c>
      <c r="F547" s="1">
        <v>2012</v>
      </c>
      <c r="H547" s="1">
        <v>542</v>
      </c>
      <c r="I547" s="131"/>
    </row>
    <row r="548" spans="2:9" x14ac:dyDescent="0.25">
      <c r="B548" s="1" t="s">
        <v>76</v>
      </c>
      <c r="C548" s="1">
        <v>13</v>
      </c>
      <c r="D548" s="1" t="s">
        <v>42</v>
      </c>
      <c r="E548" s="1">
        <v>6</v>
      </c>
      <c r="F548" s="1">
        <v>2012</v>
      </c>
      <c r="H548" s="17">
        <v>543</v>
      </c>
      <c r="I548" s="131"/>
    </row>
    <row r="549" spans="2:9" x14ac:dyDescent="0.25">
      <c r="B549" s="1" t="s">
        <v>76</v>
      </c>
      <c r="C549" s="1">
        <v>6</v>
      </c>
      <c r="D549" s="1" t="s">
        <v>71</v>
      </c>
      <c r="E549" s="1">
        <v>0</v>
      </c>
      <c r="F549" s="1">
        <v>2012</v>
      </c>
      <c r="H549" s="1">
        <v>544</v>
      </c>
      <c r="I549" s="131"/>
    </row>
    <row r="550" spans="2:9" x14ac:dyDescent="0.25">
      <c r="B550" s="1" t="s">
        <v>76</v>
      </c>
      <c r="C550" s="1">
        <v>1</v>
      </c>
      <c r="D550" s="1" t="s">
        <v>58</v>
      </c>
      <c r="E550" s="1">
        <v>8</v>
      </c>
      <c r="F550" s="1">
        <v>2012</v>
      </c>
      <c r="H550" s="1">
        <v>545</v>
      </c>
      <c r="I550" s="131"/>
    </row>
    <row r="551" spans="2:9" x14ac:dyDescent="0.25">
      <c r="B551" s="1" t="s">
        <v>76</v>
      </c>
      <c r="C551" s="1">
        <v>7</v>
      </c>
      <c r="D551" s="1" t="s">
        <v>38</v>
      </c>
      <c r="E551" s="1">
        <v>3</v>
      </c>
      <c r="F551" s="1">
        <v>2012</v>
      </c>
      <c r="H551" s="17">
        <v>546</v>
      </c>
      <c r="I551" s="131"/>
    </row>
    <row r="552" spans="2:9" x14ac:dyDescent="0.25">
      <c r="B552" s="1" t="s">
        <v>76</v>
      </c>
      <c r="C552" s="1">
        <v>5</v>
      </c>
      <c r="D552" s="17" t="s">
        <v>250</v>
      </c>
      <c r="E552" s="1">
        <v>12</v>
      </c>
      <c r="F552" s="1">
        <v>2011</v>
      </c>
      <c r="H552" s="1">
        <v>547</v>
      </c>
      <c r="I552" s="131"/>
    </row>
    <row r="553" spans="2:9" x14ac:dyDescent="0.25">
      <c r="B553" s="1" t="s">
        <v>76</v>
      </c>
      <c r="C553" s="1">
        <v>2</v>
      </c>
      <c r="D553" s="1" t="s">
        <v>103</v>
      </c>
      <c r="E553" s="1">
        <v>1</v>
      </c>
      <c r="F553" s="1">
        <v>2011</v>
      </c>
      <c r="H553" s="1">
        <v>548</v>
      </c>
      <c r="I553" s="131"/>
    </row>
    <row r="554" spans="2:9" x14ac:dyDescent="0.25">
      <c r="B554" s="1" t="s">
        <v>76</v>
      </c>
      <c r="C554" s="1">
        <v>1</v>
      </c>
      <c r="D554" s="1" t="s">
        <v>18</v>
      </c>
      <c r="E554" s="1">
        <v>9</v>
      </c>
      <c r="F554" s="1">
        <v>2010</v>
      </c>
      <c r="H554" s="17">
        <v>549</v>
      </c>
      <c r="I554" s="131"/>
    </row>
    <row r="555" spans="2:9" x14ac:dyDescent="0.25">
      <c r="B555" s="1" t="s">
        <v>76</v>
      </c>
      <c r="C555" s="1">
        <v>8</v>
      </c>
      <c r="D555" s="1" t="s">
        <v>101</v>
      </c>
      <c r="E555" s="1">
        <v>7</v>
      </c>
      <c r="F555" s="1">
        <v>2010</v>
      </c>
      <c r="H555" s="1">
        <v>550</v>
      </c>
      <c r="I555" s="131"/>
    </row>
    <row r="556" spans="2:9" x14ac:dyDescent="0.25">
      <c r="B556" s="1" t="s">
        <v>76</v>
      </c>
      <c r="C556" s="1">
        <v>14</v>
      </c>
      <c r="D556" s="1" t="s">
        <v>162</v>
      </c>
      <c r="E556" s="1">
        <v>13</v>
      </c>
      <c r="F556" s="1">
        <v>2010</v>
      </c>
      <c r="H556" s="1">
        <v>551</v>
      </c>
      <c r="I556" s="131"/>
    </row>
    <row r="557" spans="2:9" x14ac:dyDescent="0.25">
      <c r="B557" s="1" t="s">
        <v>76</v>
      </c>
      <c r="C557" s="1">
        <v>2</v>
      </c>
      <c r="D557" s="1" t="s">
        <v>152</v>
      </c>
      <c r="E557" s="1">
        <v>5</v>
      </c>
      <c r="F557" s="1">
        <v>2009</v>
      </c>
      <c r="H557" s="17">
        <v>552</v>
      </c>
      <c r="I557" s="131"/>
    </row>
    <row r="558" spans="2:9" x14ac:dyDescent="0.25">
      <c r="B558" s="17" t="s">
        <v>76</v>
      </c>
      <c r="C558" s="17">
        <v>2</v>
      </c>
      <c r="D558" s="17" t="s">
        <v>18</v>
      </c>
      <c r="E558" s="17">
        <v>1</v>
      </c>
      <c r="F558" s="1">
        <v>2004</v>
      </c>
      <c r="H558" s="1">
        <v>553</v>
      </c>
      <c r="I558" s="131"/>
    </row>
    <row r="559" spans="2:9" x14ac:dyDescent="0.25">
      <c r="B559" s="17" t="s">
        <v>76</v>
      </c>
      <c r="C559" s="17">
        <v>3</v>
      </c>
      <c r="D559" s="17" t="s">
        <v>234</v>
      </c>
      <c r="E559" s="17">
        <v>0</v>
      </c>
      <c r="F559" s="1">
        <v>2004</v>
      </c>
      <c r="H559" s="1">
        <v>554</v>
      </c>
      <c r="I559" s="131"/>
    </row>
    <row r="560" spans="2:9" x14ac:dyDescent="0.25">
      <c r="B560" s="17" t="s">
        <v>76</v>
      </c>
      <c r="C560" s="17">
        <v>11</v>
      </c>
      <c r="D560" s="17" t="s">
        <v>250</v>
      </c>
      <c r="E560" s="17">
        <v>7</v>
      </c>
      <c r="F560" s="1">
        <v>2004</v>
      </c>
      <c r="H560" s="17">
        <v>555</v>
      </c>
      <c r="I560" s="131"/>
    </row>
    <row r="561" spans="2:9" x14ac:dyDescent="0.25">
      <c r="B561" s="17" t="s">
        <v>76</v>
      </c>
      <c r="C561" s="17">
        <v>3</v>
      </c>
      <c r="D561" s="17" t="s">
        <v>162</v>
      </c>
      <c r="E561" s="17">
        <v>0</v>
      </c>
      <c r="F561" s="1">
        <v>2004</v>
      </c>
      <c r="H561" s="1">
        <v>556</v>
      </c>
      <c r="I561" s="131"/>
    </row>
    <row r="562" spans="2:9" x14ac:dyDescent="0.25">
      <c r="B562" s="1" t="s">
        <v>229</v>
      </c>
      <c r="C562" s="1">
        <v>2</v>
      </c>
      <c r="D562" s="1" t="s">
        <v>153</v>
      </c>
      <c r="E562" s="1">
        <v>4</v>
      </c>
      <c r="F562" s="1">
        <v>2013</v>
      </c>
      <c r="H562" s="1">
        <v>557</v>
      </c>
      <c r="I562" s="131"/>
    </row>
    <row r="563" spans="2:9" x14ac:dyDescent="0.25">
      <c r="B563" s="17" t="s">
        <v>229</v>
      </c>
      <c r="C563" s="17">
        <v>3</v>
      </c>
      <c r="D563" s="17" t="s">
        <v>40</v>
      </c>
      <c r="E563" s="17">
        <v>9</v>
      </c>
      <c r="F563" s="1">
        <v>2012</v>
      </c>
      <c r="H563" s="17">
        <v>558</v>
      </c>
      <c r="I563" s="131"/>
    </row>
    <row r="564" spans="2:9" x14ac:dyDescent="0.25">
      <c r="B564" s="1" t="s">
        <v>229</v>
      </c>
      <c r="C564" s="1">
        <v>7</v>
      </c>
      <c r="D564" s="1" t="s">
        <v>109</v>
      </c>
      <c r="E564" s="1">
        <v>6</v>
      </c>
      <c r="F564" s="1">
        <v>2012</v>
      </c>
      <c r="H564" s="1">
        <v>559</v>
      </c>
      <c r="I564" s="131"/>
    </row>
    <row r="565" spans="2:9" x14ac:dyDescent="0.25">
      <c r="B565" s="17" t="s">
        <v>229</v>
      </c>
      <c r="C565" s="1">
        <v>2</v>
      </c>
      <c r="D565" s="1" t="s">
        <v>58</v>
      </c>
      <c r="E565" s="1">
        <v>10</v>
      </c>
      <c r="F565" s="1">
        <v>2012</v>
      </c>
      <c r="H565" s="1">
        <v>560</v>
      </c>
      <c r="I565" s="131"/>
    </row>
    <row r="566" spans="2:9" x14ac:dyDescent="0.25">
      <c r="B566" s="1" t="s">
        <v>229</v>
      </c>
      <c r="C566" s="1">
        <v>7</v>
      </c>
      <c r="D566" s="1" t="s">
        <v>58</v>
      </c>
      <c r="E566" s="1">
        <v>9</v>
      </c>
      <c r="F566" s="1">
        <v>2011</v>
      </c>
      <c r="H566" s="17">
        <v>561</v>
      </c>
      <c r="I566" s="131"/>
    </row>
    <row r="567" spans="2:9" x14ac:dyDescent="0.25">
      <c r="B567" s="1" t="s">
        <v>229</v>
      </c>
      <c r="C567" s="1">
        <v>6</v>
      </c>
      <c r="D567" s="1" t="s">
        <v>159</v>
      </c>
      <c r="E567" s="1">
        <v>4</v>
      </c>
      <c r="F567" s="1">
        <v>2010</v>
      </c>
      <c r="H567" s="1">
        <v>562</v>
      </c>
      <c r="I567" s="131"/>
    </row>
    <row r="568" spans="2:9" x14ac:dyDescent="0.25">
      <c r="B568" s="1" t="s">
        <v>229</v>
      </c>
      <c r="C568" s="1">
        <v>2</v>
      </c>
      <c r="D568" s="1" t="s">
        <v>168</v>
      </c>
      <c r="E568" s="1">
        <v>10</v>
      </c>
      <c r="F568" s="1">
        <v>2010</v>
      </c>
      <c r="H568" s="1">
        <v>563</v>
      </c>
      <c r="I568" s="131"/>
    </row>
    <row r="569" spans="2:9" x14ac:dyDescent="0.25">
      <c r="B569" s="1" t="s">
        <v>42</v>
      </c>
      <c r="C569" s="1">
        <v>2</v>
      </c>
      <c r="D569" s="1" t="s">
        <v>119</v>
      </c>
      <c r="E569" s="1">
        <v>0</v>
      </c>
      <c r="F569" s="1">
        <v>2024</v>
      </c>
      <c r="H569" s="17">
        <v>564</v>
      </c>
      <c r="I569" s="131"/>
    </row>
    <row r="570" spans="2:9" x14ac:dyDescent="0.25">
      <c r="B570" s="17" t="s">
        <v>42</v>
      </c>
      <c r="C570" s="17">
        <v>9</v>
      </c>
      <c r="D570" s="1" t="s">
        <v>38</v>
      </c>
      <c r="E570" s="1">
        <v>10</v>
      </c>
      <c r="F570" s="1">
        <v>2024</v>
      </c>
      <c r="H570" s="1">
        <v>565</v>
      </c>
      <c r="I570" s="131"/>
    </row>
    <row r="571" spans="2:9" x14ac:dyDescent="0.25">
      <c r="B571" s="1" t="s">
        <v>42</v>
      </c>
      <c r="C571" s="1">
        <v>1</v>
      </c>
      <c r="D571" s="1" t="s">
        <v>39</v>
      </c>
      <c r="E571" s="1">
        <v>11</v>
      </c>
      <c r="F571" s="1">
        <v>2023</v>
      </c>
      <c r="H571" s="1">
        <v>566</v>
      </c>
      <c r="I571" s="131"/>
    </row>
    <row r="572" spans="2:9" x14ac:dyDescent="0.25">
      <c r="B572" s="17" t="s">
        <v>42</v>
      </c>
      <c r="C572" s="1">
        <v>5</v>
      </c>
      <c r="D572" s="1" t="s">
        <v>43</v>
      </c>
      <c r="E572" s="1">
        <v>4</v>
      </c>
      <c r="F572" s="1">
        <v>2022</v>
      </c>
      <c r="H572" s="17">
        <v>567</v>
      </c>
      <c r="I572" s="131"/>
    </row>
    <row r="573" spans="2:9" x14ac:dyDescent="0.25">
      <c r="B573" s="1" t="s">
        <v>42</v>
      </c>
      <c r="C573" s="1">
        <v>7</v>
      </c>
      <c r="D573" s="1" t="s">
        <v>182</v>
      </c>
      <c r="E573" s="1">
        <v>2</v>
      </c>
      <c r="F573" s="1">
        <v>2019</v>
      </c>
      <c r="H573" s="1">
        <v>568</v>
      </c>
      <c r="I573" s="131"/>
    </row>
    <row r="574" spans="2:9" x14ac:dyDescent="0.25">
      <c r="B574" s="17" t="s">
        <v>42</v>
      </c>
      <c r="C574" s="1">
        <v>4</v>
      </c>
      <c r="D574" s="1" t="s">
        <v>39</v>
      </c>
      <c r="E574" s="1">
        <v>7</v>
      </c>
      <c r="F574" s="1">
        <v>2019</v>
      </c>
      <c r="H574" s="1">
        <v>569</v>
      </c>
      <c r="I574" s="131"/>
    </row>
    <row r="575" spans="2:9" x14ac:dyDescent="0.25">
      <c r="B575" s="1" t="s">
        <v>42</v>
      </c>
      <c r="C575" s="1">
        <v>6</v>
      </c>
      <c r="D575" s="1" t="s">
        <v>107</v>
      </c>
      <c r="E575" s="1">
        <v>0</v>
      </c>
      <c r="F575" s="1">
        <v>2019</v>
      </c>
      <c r="H575" s="17">
        <v>570</v>
      </c>
      <c r="I575" s="131"/>
    </row>
    <row r="576" spans="2:9" x14ac:dyDescent="0.25">
      <c r="B576" s="1" t="s">
        <v>42</v>
      </c>
      <c r="C576" s="1">
        <v>6</v>
      </c>
      <c r="D576" s="1" t="s">
        <v>12</v>
      </c>
      <c r="E576" s="1">
        <v>2</v>
      </c>
      <c r="F576" s="1">
        <v>2018</v>
      </c>
      <c r="H576" s="1">
        <v>571</v>
      </c>
      <c r="I576" s="131"/>
    </row>
    <row r="577" spans="2:9" x14ac:dyDescent="0.25">
      <c r="B577" s="17" t="s">
        <v>42</v>
      </c>
      <c r="C577" s="1">
        <v>1</v>
      </c>
      <c r="D577" s="1" t="s">
        <v>43</v>
      </c>
      <c r="E577" s="1">
        <v>5</v>
      </c>
      <c r="F577" s="1">
        <v>2018</v>
      </c>
      <c r="H577" s="1">
        <v>572</v>
      </c>
      <c r="I577" s="131"/>
    </row>
    <row r="578" spans="2:9" x14ac:dyDescent="0.25">
      <c r="B578" s="17" t="s">
        <v>42</v>
      </c>
      <c r="C578" s="1">
        <v>5</v>
      </c>
      <c r="D578" s="1" t="s">
        <v>38</v>
      </c>
      <c r="E578" s="1">
        <v>6</v>
      </c>
      <c r="F578" s="1">
        <v>2018</v>
      </c>
      <c r="H578" s="17">
        <v>573</v>
      </c>
      <c r="I578" s="131"/>
    </row>
    <row r="579" spans="2:9" x14ac:dyDescent="0.25">
      <c r="B579" s="1" t="s">
        <v>42</v>
      </c>
      <c r="C579" s="1">
        <v>0</v>
      </c>
      <c r="D579" s="1" t="s">
        <v>210</v>
      </c>
      <c r="E579" s="1">
        <v>4</v>
      </c>
      <c r="F579" s="1">
        <v>2017</v>
      </c>
      <c r="H579" s="1">
        <v>574</v>
      </c>
      <c r="I579" s="131"/>
    </row>
    <row r="580" spans="2:9" x14ac:dyDescent="0.25">
      <c r="B580" s="1" t="s">
        <v>42</v>
      </c>
      <c r="C580" s="1">
        <v>2</v>
      </c>
      <c r="D580" s="1" t="s">
        <v>210</v>
      </c>
      <c r="E580" s="1">
        <v>3</v>
      </c>
      <c r="F580" s="1">
        <v>2016</v>
      </c>
      <c r="H580" s="1">
        <v>575</v>
      </c>
      <c r="I580" s="131"/>
    </row>
    <row r="581" spans="2:9" x14ac:dyDescent="0.25">
      <c r="B581" s="1" t="s">
        <v>42</v>
      </c>
      <c r="C581" s="1">
        <v>1</v>
      </c>
      <c r="D581" s="1" t="s">
        <v>101</v>
      </c>
      <c r="E581" s="1">
        <v>2</v>
      </c>
      <c r="F581" s="1">
        <v>2015</v>
      </c>
      <c r="H581" s="17">
        <v>576</v>
      </c>
      <c r="I581" s="131"/>
    </row>
    <row r="582" spans="2:9" x14ac:dyDescent="0.25">
      <c r="B582" s="17" t="s">
        <v>42</v>
      </c>
      <c r="C582" s="1">
        <v>5</v>
      </c>
      <c r="D582" s="1" t="s">
        <v>103</v>
      </c>
      <c r="E582" s="1">
        <v>1</v>
      </c>
      <c r="F582" s="1">
        <v>2015</v>
      </c>
      <c r="H582" s="1">
        <v>577</v>
      </c>
      <c r="I582" s="131"/>
    </row>
    <row r="583" spans="2:9" x14ac:dyDescent="0.25">
      <c r="B583" s="1" t="s">
        <v>42</v>
      </c>
      <c r="C583" s="1">
        <v>5</v>
      </c>
      <c r="D583" s="1" t="s">
        <v>104</v>
      </c>
      <c r="E583" s="1">
        <v>10</v>
      </c>
      <c r="F583" s="1">
        <v>2013</v>
      </c>
      <c r="H583" s="1">
        <v>578</v>
      </c>
      <c r="I583" s="131"/>
    </row>
    <row r="584" spans="2:9" x14ac:dyDescent="0.25">
      <c r="B584" s="1" t="s">
        <v>42</v>
      </c>
      <c r="C584" s="1">
        <v>5</v>
      </c>
      <c r="D584" s="1" t="s">
        <v>103</v>
      </c>
      <c r="E584" s="1">
        <v>3</v>
      </c>
      <c r="F584" s="1">
        <v>2013</v>
      </c>
      <c r="H584" s="17">
        <v>579</v>
      </c>
      <c r="I584" s="131"/>
    </row>
    <row r="585" spans="2:9" x14ac:dyDescent="0.25">
      <c r="B585" s="1" t="s">
        <v>42</v>
      </c>
      <c r="C585" s="1">
        <v>8</v>
      </c>
      <c r="D585" s="1" t="s">
        <v>105</v>
      </c>
      <c r="E585" s="1">
        <v>5</v>
      </c>
      <c r="F585" s="1">
        <v>2013</v>
      </c>
      <c r="H585" s="1">
        <v>580</v>
      </c>
      <c r="I585" s="131"/>
    </row>
    <row r="586" spans="2:9" x14ac:dyDescent="0.25">
      <c r="B586" s="1" t="s">
        <v>42</v>
      </c>
      <c r="C586" s="1">
        <v>10</v>
      </c>
      <c r="D586" s="1" t="s">
        <v>158</v>
      </c>
      <c r="E586" s="1">
        <v>6</v>
      </c>
      <c r="F586" s="1">
        <v>2012</v>
      </c>
      <c r="H586" s="1">
        <v>581</v>
      </c>
      <c r="I586" s="131"/>
    </row>
    <row r="587" spans="2:9" x14ac:dyDescent="0.25">
      <c r="B587" s="1" t="s">
        <v>42</v>
      </c>
      <c r="C587" s="1">
        <v>8</v>
      </c>
      <c r="D587" s="1" t="s">
        <v>108</v>
      </c>
      <c r="E587" s="1">
        <v>3</v>
      </c>
      <c r="F587" s="1">
        <v>2012</v>
      </c>
      <c r="H587" s="17">
        <v>582</v>
      </c>
      <c r="I587" s="131"/>
    </row>
    <row r="588" spans="2:9" x14ac:dyDescent="0.25">
      <c r="B588" s="1" t="s">
        <v>42</v>
      </c>
      <c r="C588" s="1">
        <v>1</v>
      </c>
      <c r="D588" s="1" t="s">
        <v>159</v>
      </c>
      <c r="E588" s="1">
        <v>12</v>
      </c>
      <c r="F588" s="1">
        <v>2010</v>
      </c>
      <c r="H588" s="1">
        <v>583</v>
      </c>
      <c r="I588" s="131"/>
    </row>
    <row r="589" spans="2:9" x14ac:dyDescent="0.25">
      <c r="B589" s="1" t="s">
        <v>42</v>
      </c>
      <c r="C589" s="1">
        <v>11</v>
      </c>
      <c r="D589" s="1" t="s">
        <v>109</v>
      </c>
      <c r="E589" s="1">
        <v>5</v>
      </c>
      <c r="F589" s="1">
        <v>2009</v>
      </c>
      <c r="H589" s="1">
        <v>584</v>
      </c>
      <c r="I589" s="131"/>
    </row>
    <row r="590" spans="2:9" x14ac:dyDescent="0.25">
      <c r="B590" s="1" t="s">
        <v>42</v>
      </c>
      <c r="C590" s="1">
        <v>6</v>
      </c>
      <c r="D590" s="1" t="s">
        <v>162</v>
      </c>
      <c r="E590" s="1">
        <v>5</v>
      </c>
      <c r="F590" s="1">
        <v>2009</v>
      </c>
      <c r="H590" s="17">
        <v>585</v>
      </c>
      <c r="I590" s="131"/>
    </row>
    <row r="591" spans="2:9" x14ac:dyDescent="0.25">
      <c r="B591" s="1" t="s">
        <v>42</v>
      </c>
      <c r="C591" s="1">
        <v>5</v>
      </c>
      <c r="D591" s="1" t="s">
        <v>152</v>
      </c>
      <c r="E591" s="1">
        <v>9</v>
      </c>
      <c r="F591" s="1">
        <v>2009</v>
      </c>
      <c r="H591" s="1">
        <v>586</v>
      </c>
      <c r="I591" s="131"/>
    </row>
    <row r="592" spans="2:9" x14ac:dyDescent="0.25">
      <c r="B592" s="17" t="s">
        <v>42</v>
      </c>
      <c r="C592" s="17">
        <v>4</v>
      </c>
      <c r="D592" s="17" t="s">
        <v>251</v>
      </c>
      <c r="E592" s="17">
        <v>1</v>
      </c>
      <c r="F592" s="1">
        <v>2005</v>
      </c>
      <c r="H592" s="1">
        <v>587</v>
      </c>
      <c r="I592" s="131"/>
    </row>
    <row r="593" spans="2:9" x14ac:dyDescent="0.25">
      <c r="B593" s="17" t="s">
        <v>42</v>
      </c>
      <c r="C593" s="17">
        <v>5</v>
      </c>
      <c r="D593" s="17" t="s">
        <v>102</v>
      </c>
      <c r="E593" s="17">
        <v>4</v>
      </c>
      <c r="F593" s="1">
        <v>2004</v>
      </c>
      <c r="H593" s="17">
        <v>588</v>
      </c>
      <c r="I593" s="131"/>
    </row>
    <row r="594" spans="2:9" x14ac:dyDescent="0.25">
      <c r="B594" s="1" t="s">
        <v>125</v>
      </c>
      <c r="C594" s="1">
        <v>1</v>
      </c>
      <c r="D594" s="1" t="s">
        <v>255</v>
      </c>
      <c r="E594" s="1">
        <v>0</v>
      </c>
      <c r="F594" s="1">
        <v>2014</v>
      </c>
      <c r="H594" s="1">
        <v>589</v>
      </c>
      <c r="I594" s="131"/>
    </row>
    <row r="595" spans="2:9" x14ac:dyDescent="0.25">
      <c r="B595" s="1" t="s">
        <v>125</v>
      </c>
      <c r="C595" s="1">
        <v>5</v>
      </c>
      <c r="D595" s="1" t="s">
        <v>153</v>
      </c>
      <c r="E595" s="1">
        <v>4</v>
      </c>
      <c r="F595" s="1">
        <v>2014</v>
      </c>
      <c r="H595" s="1">
        <v>590</v>
      </c>
      <c r="I595" s="131"/>
    </row>
    <row r="596" spans="2:9" x14ac:dyDescent="0.25">
      <c r="B596" s="1" t="s">
        <v>153</v>
      </c>
      <c r="C596" s="1">
        <v>0</v>
      </c>
      <c r="D596" s="17" t="s">
        <v>108</v>
      </c>
      <c r="E596" s="1">
        <v>7</v>
      </c>
      <c r="F596" s="1">
        <v>2014</v>
      </c>
      <c r="H596" s="17">
        <v>591</v>
      </c>
      <c r="I596" s="131"/>
    </row>
    <row r="597" spans="2:9" x14ac:dyDescent="0.25">
      <c r="B597" s="1" t="s">
        <v>153</v>
      </c>
      <c r="C597" s="1">
        <v>2</v>
      </c>
      <c r="D597" s="1" t="s">
        <v>39</v>
      </c>
      <c r="E597" s="1">
        <v>4</v>
      </c>
      <c r="F597" s="1">
        <v>2013</v>
      </c>
      <c r="H597" s="1">
        <v>592</v>
      </c>
      <c r="I597" s="131"/>
    </row>
    <row r="598" spans="2:9" x14ac:dyDescent="0.25">
      <c r="B598" s="1" t="s">
        <v>153</v>
      </c>
      <c r="C598" s="1">
        <v>0</v>
      </c>
      <c r="D598" s="1" t="s">
        <v>111</v>
      </c>
      <c r="E598" s="1">
        <v>18</v>
      </c>
      <c r="F598" s="1">
        <v>2012</v>
      </c>
      <c r="H598" s="1">
        <v>593</v>
      </c>
      <c r="I598" s="131"/>
    </row>
    <row r="599" spans="2:9" x14ac:dyDescent="0.25">
      <c r="B599" s="1" t="s">
        <v>159</v>
      </c>
      <c r="C599" s="1">
        <v>0</v>
      </c>
      <c r="D599" s="1" t="s">
        <v>109</v>
      </c>
      <c r="E599" s="1">
        <v>1</v>
      </c>
      <c r="F599" s="1">
        <v>2009</v>
      </c>
      <c r="H599" s="17">
        <v>594</v>
      </c>
      <c r="I599" s="131"/>
    </row>
    <row r="600" spans="2:9" x14ac:dyDescent="0.25">
      <c r="B600" s="1" t="s">
        <v>202</v>
      </c>
      <c r="C600" s="1">
        <v>0</v>
      </c>
      <c r="D600" s="1" t="s">
        <v>111</v>
      </c>
      <c r="E600" s="1">
        <v>9</v>
      </c>
      <c r="F600" s="1">
        <v>2016</v>
      </c>
      <c r="H600" s="1">
        <v>595</v>
      </c>
      <c r="I600" s="131"/>
    </row>
    <row r="601" spans="2:9" x14ac:dyDescent="0.25">
      <c r="B601" s="1" t="s">
        <v>12</v>
      </c>
      <c r="C601" s="1">
        <v>3</v>
      </c>
      <c r="D601" s="1" t="s">
        <v>212</v>
      </c>
      <c r="E601" s="1">
        <v>10</v>
      </c>
      <c r="F601" s="1">
        <v>2024</v>
      </c>
      <c r="H601" s="1">
        <v>596</v>
      </c>
      <c r="I601" s="131"/>
    </row>
    <row r="602" spans="2:9" x14ac:dyDescent="0.25">
      <c r="B602" s="1" t="s">
        <v>12</v>
      </c>
      <c r="C602" s="1">
        <v>6</v>
      </c>
      <c r="D602" s="1" t="s">
        <v>61</v>
      </c>
      <c r="E602" s="1">
        <v>7</v>
      </c>
      <c r="F602" s="1">
        <v>2023</v>
      </c>
      <c r="H602" s="17">
        <v>597</v>
      </c>
      <c r="I602" s="131"/>
    </row>
    <row r="603" spans="2:9" x14ac:dyDescent="0.25">
      <c r="B603" s="1" t="s">
        <v>12</v>
      </c>
      <c r="C603" s="1">
        <v>3</v>
      </c>
      <c r="D603" s="1" t="s">
        <v>76</v>
      </c>
      <c r="E603" s="1">
        <v>5</v>
      </c>
      <c r="F603" s="1">
        <v>2022</v>
      </c>
      <c r="H603" s="1">
        <v>598</v>
      </c>
      <c r="I603" s="131"/>
    </row>
    <row r="604" spans="2:9" x14ac:dyDescent="0.25">
      <c r="B604" s="1" t="s">
        <v>12</v>
      </c>
      <c r="C604" s="1">
        <v>4</v>
      </c>
      <c r="D604" s="1" t="s">
        <v>258</v>
      </c>
      <c r="E604" s="1">
        <v>6</v>
      </c>
      <c r="F604" s="1">
        <v>2019</v>
      </c>
      <c r="H604" s="1">
        <v>599</v>
      </c>
      <c r="I604" s="131"/>
    </row>
    <row r="605" spans="2:9" x14ac:dyDescent="0.25">
      <c r="B605" s="1" t="s">
        <v>12</v>
      </c>
      <c r="C605" s="1">
        <v>12</v>
      </c>
      <c r="D605" s="1" t="s">
        <v>253</v>
      </c>
      <c r="E605" s="1">
        <v>9</v>
      </c>
      <c r="F605" s="1">
        <v>2018</v>
      </c>
      <c r="H605" s="17">
        <v>600</v>
      </c>
      <c r="I605" s="131"/>
    </row>
    <row r="606" spans="2:9" x14ac:dyDescent="0.25">
      <c r="B606" s="1" t="s">
        <v>12</v>
      </c>
      <c r="C606" s="1">
        <v>1</v>
      </c>
      <c r="D606" s="1" t="s">
        <v>58</v>
      </c>
      <c r="E606" s="1">
        <v>10</v>
      </c>
      <c r="F606" s="1">
        <v>2018</v>
      </c>
      <c r="H606" s="1">
        <v>601</v>
      </c>
      <c r="I606" s="131"/>
    </row>
    <row r="607" spans="2:9" x14ac:dyDescent="0.25">
      <c r="B607" s="1" t="s">
        <v>12</v>
      </c>
      <c r="C607" s="1">
        <v>6</v>
      </c>
      <c r="D607" s="1" t="s">
        <v>42</v>
      </c>
      <c r="E607" s="1">
        <v>7</v>
      </c>
      <c r="F607" s="1">
        <v>2017</v>
      </c>
      <c r="H607" s="1">
        <v>602</v>
      </c>
      <c r="I607" s="131"/>
    </row>
    <row r="608" spans="2:9" x14ac:dyDescent="0.25">
      <c r="B608" s="1" t="s">
        <v>12</v>
      </c>
      <c r="C608" s="1">
        <v>5</v>
      </c>
      <c r="D608" s="1" t="s">
        <v>105</v>
      </c>
      <c r="E608" s="1">
        <v>3</v>
      </c>
      <c r="F608" s="1">
        <v>2017</v>
      </c>
      <c r="H608" s="17">
        <v>603</v>
      </c>
      <c r="I608" s="131"/>
    </row>
    <row r="609" spans="2:9" x14ac:dyDescent="0.25">
      <c r="B609" s="1" t="s">
        <v>12</v>
      </c>
      <c r="C609" s="1">
        <v>3</v>
      </c>
      <c r="D609" s="1" t="s">
        <v>105</v>
      </c>
      <c r="E609" s="1">
        <v>4</v>
      </c>
      <c r="F609" s="1">
        <v>2015</v>
      </c>
      <c r="H609" s="1">
        <v>604</v>
      </c>
      <c r="I609" s="131"/>
    </row>
    <row r="610" spans="2:9" x14ac:dyDescent="0.25">
      <c r="B610" s="1" t="s">
        <v>12</v>
      </c>
      <c r="C610" s="1">
        <v>2</v>
      </c>
      <c r="D610" s="1" t="s">
        <v>42</v>
      </c>
      <c r="E610" s="1">
        <v>5</v>
      </c>
      <c r="F610" s="1">
        <v>2013</v>
      </c>
      <c r="H610" s="1">
        <v>605</v>
      </c>
      <c r="I610" s="131"/>
    </row>
    <row r="611" spans="2:9" x14ac:dyDescent="0.25">
      <c r="B611" s="1" t="s">
        <v>12</v>
      </c>
      <c r="C611" s="1">
        <v>8</v>
      </c>
      <c r="D611" s="1" t="s">
        <v>14</v>
      </c>
      <c r="E611" s="1">
        <v>9</v>
      </c>
      <c r="F611" s="1">
        <v>2012</v>
      </c>
      <c r="H611" s="17">
        <v>606</v>
      </c>
      <c r="I611" s="131"/>
    </row>
    <row r="612" spans="2:9" x14ac:dyDescent="0.25">
      <c r="B612" s="1" t="s">
        <v>12</v>
      </c>
      <c r="C612" s="1">
        <v>5</v>
      </c>
      <c r="D612" s="1" t="s">
        <v>162</v>
      </c>
      <c r="E612" s="1">
        <v>2</v>
      </c>
      <c r="F612" s="1">
        <v>2012</v>
      </c>
      <c r="H612" s="1">
        <v>607</v>
      </c>
      <c r="I612" s="131"/>
    </row>
    <row r="613" spans="2:9" x14ac:dyDescent="0.25">
      <c r="B613" s="1" t="s">
        <v>12</v>
      </c>
      <c r="C613" s="1">
        <v>0</v>
      </c>
      <c r="D613" s="1" t="s">
        <v>185</v>
      </c>
      <c r="E613" s="1">
        <v>6</v>
      </c>
      <c r="F613" s="1">
        <v>2011</v>
      </c>
      <c r="H613" s="1">
        <v>608</v>
      </c>
      <c r="I613" s="131"/>
    </row>
    <row r="614" spans="2:9" x14ac:dyDescent="0.25">
      <c r="B614" s="1" t="s">
        <v>12</v>
      </c>
      <c r="C614" s="1">
        <v>2</v>
      </c>
      <c r="D614" s="1" t="s">
        <v>104</v>
      </c>
      <c r="E614" s="1">
        <v>4</v>
      </c>
      <c r="F614" s="1">
        <v>2011</v>
      </c>
      <c r="H614" s="17">
        <v>609</v>
      </c>
      <c r="I614" s="131"/>
    </row>
    <row r="615" spans="2:9" x14ac:dyDescent="0.25">
      <c r="B615" s="1" t="s">
        <v>12</v>
      </c>
      <c r="C615" s="1">
        <v>6</v>
      </c>
      <c r="D615" s="1" t="s">
        <v>107</v>
      </c>
      <c r="E615" s="1">
        <v>2</v>
      </c>
      <c r="F615" s="1">
        <v>2011</v>
      </c>
      <c r="H615" s="1">
        <v>610</v>
      </c>
      <c r="I615" s="131"/>
    </row>
    <row r="616" spans="2:9" x14ac:dyDescent="0.25">
      <c r="B616" s="1" t="s">
        <v>12</v>
      </c>
      <c r="C616" s="1">
        <v>2</v>
      </c>
      <c r="D616" s="1" t="s">
        <v>107</v>
      </c>
      <c r="E616" s="1">
        <v>3</v>
      </c>
      <c r="F616" s="1">
        <v>2010</v>
      </c>
      <c r="H616" s="1">
        <v>611</v>
      </c>
      <c r="I616" s="131"/>
    </row>
    <row r="617" spans="2:9" x14ac:dyDescent="0.25">
      <c r="B617" s="1" t="s">
        <v>12</v>
      </c>
      <c r="C617" s="1">
        <v>0</v>
      </c>
      <c r="D617" s="1" t="s">
        <v>103</v>
      </c>
      <c r="E617" s="1">
        <v>11</v>
      </c>
      <c r="F617" s="1">
        <v>2010</v>
      </c>
      <c r="H617" s="17">
        <v>612</v>
      </c>
      <c r="I617" s="131"/>
    </row>
    <row r="618" spans="2:9" x14ac:dyDescent="0.25">
      <c r="B618" s="17" t="s">
        <v>12</v>
      </c>
      <c r="C618" s="17">
        <v>1</v>
      </c>
      <c r="D618" s="17" t="s">
        <v>185</v>
      </c>
      <c r="E618" s="17">
        <v>0</v>
      </c>
      <c r="F618" s="1">
        <v>2005</v>
      </c>
      <c r="H618" s="1">
        <v>613</v>
      </c>
      <c r="I618" s="131"/>
    </row>
    <row r="619" spans="2:9" x14ac:dyDescent="0.25">
      <c r="B619" s="17" t="s">
        <v>12</v>
      </c>
      <c r="C619" s="17">
        <v>4</v>
      </c>
      <c r="D619" s="17" t="s">
        <v>233</v>
      </c>
      <c r="E619" s="17">
        <v>3</v>
      </c>
      <c r="F619" s="1">
        <v>2005</v>
      </c>
      <c r="H619" s="1">
        <v>614</v>
      </c>
      <c r="I619" s="131"/>
    </row>
    <row r="620" spans="2:9" x14ac:dyDescent="0.25">
      <c r="B620" s="17" t="s">
        <v>18</v>
      </c>
      <c r="C620" s="17">
        <v>4</v>
      </c>
      <c r="D620" s="17" t="s">
        <v>39</v>
      </c>
      <c r="E620" s="1">
        <v>5</v>
      </c>
      <c r="F620" s="1">
        <v>2024</v>
      </c>
      <c r="H620" s="17">
        <v>615</v>
      </c>
      <c r="I620" s="131"/>
    </row>
    <row r="621" spans="2:9" x14ac:dyDescent="0.25">
      <c r="B621" s="17" t="s">
        <v>18</v>
      </c>
      <c r="C621" s="17">
        <v>8</v>
      </c>
      <c r="D621" s="17" t="s">
        <v>252</v>
      </c>
      <c r="E621" s="1">
        <v>0</v>
      </c>
      <c r="F621" s="1">
        <v>2024</v>
      </c>
      <c r="H621" s="1">
        <v>616</v>
      </c>
      <c r="I621" s="131"/>
    </row>
    <row r="622" spans="2:9" x14ac:dyDescent="0.25">
      <c r="B622" s="1" t="s">
        <v>18</v>
      </c>
      <c r="C622" s="1">
        <v>6</v>
      </c>
      <c r="D622" s="1" t="s">
        <v>109</v>
      </c>
      <c r="E622" s="1">
        <v>2</v>
      </c>
      <c r="F622" s="1">
        <v>2024</v>
      </c>
      <c r="H622" s="1">
        <v>617</v>
      </c>
      <c r="I622" s="131"/>
    </row>
    <row r="623" spans="2:9" x14ac:dyDescent="0.25">
      <c r="B623" s="1" t="s">
        <v>18</v>
      </c>
      <c r="C623" s="1">
        <v>2</v>
      </c>
      <c r="D623" s="1" t="s">
        <v>43</v>
      </c>
      <c r="E623" s="1">
        <v>6</v>
      </c>
      <c r="F623" s="1">
        <v>2024</v>
      </c>
      <c r="H623" s="17">
        <v>618</v>
      </c>
      <c r="I623" s="131"/>
    </row>
    <row r="624" spans="2:9" x14ac:dyDescent="0.25">
      <c r="B624" s="17" t="s">
        <v>18</v>
      </c>
      <c r="C624" s="17">
        <v>4</v>
      </c>
      <c r="D624" s="17" t="s">
        <v>102</v>
      </c>
      <c r="E624" s="1">
        <v>2</v>
      </c>
      <c r="F624" s="1">
        <v>2024</v>
      </c>
      <c r="H624" s="1">
        <v>619</v>
      </c>
      <c r="I624" s="131"/>
    </row>
    <row r="625" spans="2:9" x14ac:dyDescent="0.25">
      <c r="B625" s="1" t="s">
        <v>18</v>
      </c>
      <c r="C625" s="1">
        <v>6</v>
      </c>
      <c r="D625" s="1" t="s">
        <v>39</v>
      </c>
      <c r="E625" s="1">
        <v>2</v>
      </c>
      <c r="F625" s="1">
        <v>2023</v>
      </c>
      <c r="H625" s="1">
        <v>620</v>
      </c>
      <c r="I625" s="131"/>
    </row>
    <row r="626" spans="2:9" x14ac:dyDescent="0.25">
      <c r="B626" s="17" t="s">
        <v>18</v>
      </c>
      <c r="C626" s="1">
        <v>6</v>
      </c>
      <c r="D626" s="1" t="s">
        <v>101</v>
      </c>
      <c r="E626" s="1">
        <v>0</v>
      </c>
      <c r="F626" s="1">
        <v>2023</v>
      </c>
      <c r="H626" s="17">
        <v>621</v>
      </c>
      <c r="I626" s="131"/>
    </row>
    <row r="627" spans="2:9" x14ac:dyDescent="0.25">
      <c r="B627" s="17" t="s">
        <v>18</v>
      </c>
      <c r="C627" s="17">
        <v>13</v>
      </c>
      <c r="D627" s="1" t="s">
        <v>103</v>
      </c>
      <c r="E627" s="1">
        <v>2</v>
      </c>
      <c r="F627" s="1">
        <v>2023</v>
      </c>
      <c r="H627" s="1">
        <v>622</v>
      </c>
      <c r="I627" s="131"/>
    </row>
    <row r="628" spans="2:9" x14ac:dyDescent="0.25">
      <c r="B628" s="1" t="s">
        <v>18</v>
      </c>
      <c r="C628" s="1">
        <v>8</v>
      </c>
      <c r="D628" s="1" t="s">
        <v>39</v>
      </c>
      <c r="E628" s="1">
        <v>16</v>
      </c>
      <c r="F628" s="1">
        <v>2022</v>
      </c>
      <c r="H628" s="1">
        <v>623</v>
      </c>
      <c r="I628" s="131"/>
    </row>
    <row r="629" spans="2:9" x14ac:dyDescent="0.25">
      <c r="B629" s="1" t="s">
        <v>18</v>
      </c>
      <c r="C629" s="1">
        <v>10</v>
      </c>
      <c r="D629" s="1" t="s">
        <v>39</v>
      </c>
      <c r="E629" s="1">
        <v>5</v>
      </c>
      <c r="F629" s="1">
        <v>2022</v>
      </c>
      <c r="H629" s="17">
        <v>624</v>
      </c>
      <c r="I629" s="131"/>
    </row>
    <row r="630" spans="2:9" x14ac:dyDescent="0.25">
      <c r="B630" s="1" t="s">
        <v>18</v>
      </c>
      <c r="C630" s="1">
        <v>5</v>
      </c>
      <c r="D630" s="1" t="s">
        <v>101</v>
      </c>
      <c r="E630" s="1">
        <v>4</v>
      </c>
      <c r="F630" s="1">
        <v>2022</v>
      </c>
      <c r="H630" s="1">
        <v>625</v>
      </c>
      <c r="I630" s="131"/>
    </row>
    <row r="631" spans="2:9" x14ac:dyDescent="0.25">
      <c r="B631" s="1" t="s">
        <v>18</v>
      </c>
      <c r="C631" s="1">
        <v>0</v>
      </c>
      <c r="D631" s="1" t="s">
        <v>42</v>
      </c>
      <c r="E631" s="1">
        <v>1</v>
      </c>
      <c r="F631" s="1">
        <v>2019</v>
      </c>
      <c r="H631" s="1">
        <v>626</v>
      </c>
      <c r="I631" s="131"/>
    </row>
    <row r="632" spans="2:9" x14ac:dyDescent="0.25">
      <c r="B632" s="1" t="s">
        <v>18</v>
      </c>
      <c r="C632" s="1">
        <v>4</v>
      </c>
      <c r="D632" s="1" t="s">
        <v>76</v>
      </c>
      <c r="E632" s="1">
        <v>9</v>
      </c>
      <c r="F632" s="1">
        <v>2018</v>
      </c>
      <c r="H632" s="17">
        <v>627</v>
      </c>
      <c r="I632" s="131"/>
    </row>
    <row r="633" spans="2:9" x14ac:dyDescent="0.25">
      <c r="B633" s="1" t="s">
        <v>18</v>
      </c>
      <c r="C633" s="1">
        <v>4</v>
      </c>
      <c r="D633" s="1" t="s">
        <v>40</v>
      </c>
      <c r="E633" s="1">
        <v>2</v>
      </c>
      <c r="F633" s="1">
        <v>2018</v>
      </c>
      <c r="H633" s="1">
        <v>628</v>
      </c>
      <c r="I633" s="131"/>
    </row>
    <row r="634" spans="2:9" x14ac:dyDescent="0.25">
      <c r="B634" s="1" t="s">
        <v>18</v>
      </c>
      <c r="C634" s="1">
        <v>5</v>
      </c>
      <c r="D634" s="1" t="s">
        <v>104</v>
      </c>
      <c r="E634" s="1">
        <v>7</v>
      </c>
      <c r="F634" s="1">
        <v>2018</v>
      </c>
      <c r="H634" s="1">
        <v>629</v>
      </c>
      <c r="I634" s="131"/>
    </row>
    <row r="635" spans="2:9" x14ac:dyDescent="0.25">
      <c r="B635" s="1" t="s">
        <v>18</v>
      </c>
      <c r="C635" s="1">
        <v>2</v>
      </c>
      <c r="D635" s="1" t="s">
        <v>42</v>
      </c>
      <c r="E635" s="1">
        <v>5</v>
      </c>
      <c r="F635" s="1">
        <v>2017</v>
      </c>
      <c r="H635" s="17">
        <v>630</v>
      </c>
      <c r="I635" s="131"/>
    </row>
    <row r="636" spans="2:9" x14ac:dyDescent="0.25">
      <c r="B636" s="1" t="s">
        <v>18</v>
      </c>
      <c r="C636" s="1">
        <v>2</v>
      </c>
      <c r="D636" s="1" t="s">
        <v>252</v>
      </c>
      <c r="E636" s="1">
        <v>1</v>
      </c>
      <c r="F636" s="1">
        <v>2017</v>
      </c>
      <c r="H636" s="1">
        <v>631</v>
      </c>
      <c r="I636" s="131"/>
    </row>
    <row r="637" spans="2:9" x14ac:dyDescent="0.25">
      <c r="B637" s="1" t="s">
        <v>18</v>
      </c>
      <c r="C637" s="1">
        <v>2</v>
      </c>
      <c r="D637" s="1" t="s">
        <v>58</v>
      </c>
      <c r="E637" s="1">
        <v>3</v>
      </c>
      <c r="F637" s="1">
        <v>2017</v>
      </c>
      <c r="H637" s="1">
        <v>632</v>
      </c>
      <c r="I637" s="131"/>
    </row>
    <row r="638" spans="2:9" x14ac:dyDescent="0.25">
      <c r="B638" s="1" t="s">
        <v>18</v>
      </c>
      <c r="C638" s="1">
        <v>3</v>
      </c>
      <c r="D638" s="1" t="s">
        <v>106</v>
      </c>
      <c r="E638" s="1">
        <v>0</v>
      </c>
      <c r="F638" s="1">
        <v>2017</v>
      </c>
      <c r="H638" s="17">
        <v>633</v>
      </c>
      <c r="I638" s="131"/>
    </row>
    <row r="639" spans="2:9" x14ac:dyDescent="0.25">
      <c r="B639" s="1" t="s">
        <v>18</v>
      </c>
      <c r="C639" s="1">
        <v>4</v>
      </c>
      <c r="D639" s="1" t="s">
        <v>101</v>
      </c>
      <c r="E639" s="1">
        <v>3</v>
      </c>
      <c r="F639" s="1">
        <v>2016</v>
      </c>
      <c r="H639" s="1">
        <v>634</v>
      </c>
      <c r="I639" s="131"/>
    </row>
    <row r="640" spans="2:9" x14ac:dyDescent="0.25">
      <c r="B640" s="1" t="s">
        <v>18</v>
      </c>
      <c r="C640" s="1">
        <v>3</v>
      </c>
      <c r="D640" s="17" t="s">
        <v>260</v>
      </c>
      <c r="E640" s="1">
        <v>4</v>
      </c>
      <c r="F640" s="1">
        <v>2016</v>
      </c>
      <c r="H640" s="1">
        <v>635</v>
      </c>
      <c r="I640" s="131"/>
    </row>
    <row r="641" spans="2:9" x14ac:dyDescent="0.25">
      <c r="B641" s="1" t="s">
        <v>18</v>
      </c>
      <c r="C641" s="1">
        <v>0</v>
      </c>
      <c r="D641" s="17" t="s">
        <v>260</v>
      </c>
      <c r="E641" s="1">
        <v>1</v>
      </c>
      <c r="F641" s="1">
        <v>2015</v>
      </c>
      <c r="H641" s="17">
        <v>636</v>
      </c>
      <c r="I641" s="131"/>
    </row>
    <row r="642" spans="2:9" x14ac:dyDescent="0.25">
      <c r="B642" s="1" t="s">
        <v>18</v>
      </c>
      <c r="C642" s="1">
        <v>9</v>
      </c>
      <c r="D642" s="17" t="s">
        <v>102</v>
      </c>
      <c r="E642" s="1">
        <v>1</v>
      </c>
      <c r="F642" s="1">
        <v>2012</v>
      </c>
      <c r="H642" s="1">
        <v>637</v>
      </c>
      <c r="I642" s="131"/>
    </row>
    <row r="643" spans="2:9" x14ac:dyDescent="0.25">
      <c r="B643" s="1" t="s">
        <v>18</v>
      </c>
      <c r="C643" s="1">
        <v>6</v>
      </c>
      <c r="D643" s="1" t="s">
        <v>185</v>
      </c>
      <c r="E643" s="1">
        <v>1</v>
      </c>
      <c r="F643" s="1">
        <v>2011</v>
      </c>
      <c r="H643" s="1">
        <v>638</v>
      </c>
      <c r="I643" s="131"/>
    </row>
    <row r="644" spans="2:9" x14ac:dyDescent="0.25">
      <c r="B644" s="17" t="s">
        <v>18</v>
      </c>
      <c r="C644" s="1">
        <v>6</v>
      </c>
      <c r="D644" s="1" t="s">
        <v>101</v>
      </c>
      <c r="E644" s="1">
        <v>0</v>
      </c>
      <c r="F644" s="1">
        <v>2011</v>
      </c>
      <c r="H644" s="17">
        <v>639</v>
      </c>
      <c r="I644" s="131"/>
    </row>
    <row r="645" spans="2:9" x14ac:dyDescent="0.25">
      <c r="B645" s="17" t="s">
        <v>18</v>
      </c>
      <c r="C645" s="1">
        <v>6</v>
      </c>
      <c r="D645" s="1" t="s">
        <v>104</v>
      </c>
      <c r="E645" s="1">
        <v>5</v>
      </c>
      <c r="F645" s="1">
        <v>2011</v>
      </c>
      <c r="H645" s="1">
        <v>640</v>
      </c>
      <c r="I645" s="131"/>
    </row>
    <row r="646" spans="2:9" x14ac:dyDescent="0.25">
      <c r="B646" s="17" t="s">
        <v>18</v>
      </c>
      <c r="C646" s="1">
        <v>12</v>
      </c>
      <c r="D646" s="1" t="s">
        <v>162</v>
      </c>
      <c r="E646" s="1">
        <v>0</v>
      </c>
      <c r="F646" s="1">
        <v>2011</v>
      </c>
      <c r="H646" s="1">
        <v>641</v>
      </c>
      <c r="I646" s="131"/>
    </row>
    <row r="647" spans="2:9" x14ac:dyDescent="0.25">
      <c r="B647" s="17" t="s">
        <v>18</v>
      </c>
      <c r="C647" s="1">
        <v>5</v>
      </c>
      <c r="D647" s="1" t="s">
        <v>152</v>
      </c>
      <c r="E647" s="1">
        <v>1</v>
      </c>
      <c r="F647" s="1">
        <v>2011</v>
      </c>
      <c r="H647" s="17">
        <v>642</v>
      </c>
      <c r="I647" s="131"/>
    </row>
    <row r="648" spans="2:9" x14ac:dyDescent="0.25">
      <c r="B648" s="1" t="s">
        <v>18</v>
      </c>
      <c r="C648" s="1">
        <v>3</v>
      </c>
      <c r="D648" s="1" t="s">
        <v>158</v>
      </c>
      <c r="E648" s="1">
        <v>2</v>
      </c>
      <c r="F648" s="1">
        <v>2011</v>
      </c>
      <c r="H648" s="1">
        <v>643</v>
      </c>
      <c r="I648" s="131"/>
    </row>
    <row r="649" spans="2:9" x14ac:dyDescent="0.25">
      <c r="B649" s="1" t="s">
        <v>18</v>
      </c>
      <c r="C649" s="1">
        <v>5</v>
      </c>
      <c r="D649" s="1" t="s">
        <v>160</v>
      </c>
      <c r="E649" s="1">
        <v>3</v>
      </c>
      <c r="F649" s="1">
        <v>2010</v>
      </c>
      <c r="H649" s="1">
        <v>644</v>
      </c>
      <c r="I649" s="131"/>
    </row>
    <row r="650" spans="2:9" x14ac:dyDescent="0.25">
      <c r="B650" s="1" t="s">
        <v>18</v>
      </c>
      <c r="C650" s="1">
        <v>8</v>
      </c>
      <c r="D650" s="1" t="s">
        <v>101</v>
      </c>
      <c r="E650" s="1">
        <v>0</v>
      </c>
      <c r="F650" s="1">
        <v>2010</v>
      </c>
      <c r="H650" s="17">
        <v>645</v>
      </c>
      <c r="I650" s="131"/>
    </row>
    <row r="651" spans="2:9" x14ac:dyDescent="0.25">
      <c r="B651" s="1" t="s">
        <v>18</v>
      </c>
      <c r="C651" s="1">
        <v>3</v>
      </c>
      <c r="D651" s="17" t="s">
        <v>260</v>
      </c>
      <c r="E651" s="1">
        <v>2</v>
      </c>
      <c r="F651" s="1">
        <v>2010</v>
      </c>
      <c r="H651" s="1">
        <v>646</v>
      </c>
      <c r="I651" s="131"/>
    </row>
    <row r="652" spans="2:9" x14ac:dyDescent="0.25">
      <c r="B652" s="1" t="s">
        <v>18</v>
      </c>
      <c r="C652" s="1">
        <v>7</v>
      </c>
      <c r="D652" s="1" t="s">
        <v>40</v>
      </c>
      <c r="E652" s="1">
        <v>2</v>
      </c>
      <c r="F652" s="1">
        <v>2009</v>
      </c>
      <c r="H652" s="1">
        <v>647</v>
      </c>
      <c r="I652" s="131"/>
    </row>
    <row r="653" spans="2:9" x14ac:dyDescent="0.25">
      <c r="B653" s="1" t="s">
        <v>18</v>
      </c>
      <c r="C653" s="1">
        <v>1</v>
      </c>
      <c r="D653" s="1" t="s">
        <v>103</v>
      </c>
      <c r="E653" s="1">
        <v>0</v>
      </c>
      <c r="F653" s="1">
        <v>2009</v>
      </c>
      <c r="H653" s="17">
        <v>648</v>
      </c>
      <c r="I653" s="131"/>
    </row>
    <row r="654" spans="2:9" x14ac:dyDescent="0.25">
      <c r="B654" s="1" t="s">
        <v>18</v>
      </c>
      <c r="C654" s="1">
        <v>6</v>
      </c>
      <c r="D654" s="1" t="s">
        <v>103</v>
      </c>
      <c r="E654" s="1">
        <v>1</v>
      </c>
      <c r="F654" s="1">
        <v>2009</v>
      </c>
      <c r="H654" s="1">
        <v>649</v>
      </c>
      <c r="I654" s="131"/>
    </row>
    <row r="655" spans="2:9" x14ac:dyDescent="0.25">
      <c r="B655" s="1" t="s">
        <v>18</v>
      </c>
      <c r="C655" s="1">
        <v>3</v>
      </c>
      <c r="D655" s="1" t="s">
        <v>152</v>
      </c>
      <c r="E655" s="1">
        <v>4</v>
      </c>
      <c r="F655" s="1">
        <v>2009</v>
      </c>
      <c r="H655" s="1">
        <v>650</v>
      </c>
      <c r="I655" s="131"/>
    </row>
    <row r="656" spans="2:9" x14ac:dyDescent="0.25">
      <c r="B656" s="1" t="s">
        <v>18</v>
      </c>
      <c r="C656" s="1">
        <v>2</v>
      </c>
      <c r="D656" s="17" t="s">
        <v>108</v>
      </c>
      <c r="E656" s="1">
        <v>0</v>
      </c>
      <c r="F656" s="1">
        <v>2009</v>
      </c>
      <c r="H656" s="17">
        <v>651</v>
      </c>
      <c r="I656" s="131"/>
    </row>
    <row r="657" spans="2:9" x14ac:dyDescent="0.25">
      <c r="B657" s="17" t="s">
        <v>18</v>
      </c>
      <c r="C657" s="17">
        <v>3</v>
      </c>
      <c r="D657" s="17" t="s">
        <v>42</v>
      </c>
      <c r="E657" s="17">
        <v>2</v>
      </c>
      <c r="F657" s="1">
        <v>2005</v>
      </c>
      <c r="H657" s="1">
        <v>652</v>
      </c>
      <c r="I657" s="131"/>
    </row>
    <row r="658" spans="2:9" x14ac:dyDescent="0.25">
      <c r="B658" s="17" t="s">
        <v>18</v>
      </c>
      <c r="C658" s="17">
        <v>4</v>
      </c>
      <c r="D658" s="17" t="s">
        <v>185</v>
      </c>
      <c r="E658" s="17">
        <v>2</v>
      </c>
      <c r="F658" s="1">
        <v>2005</v>
      </c>
      <c r="H658" s="1">
        <v>653</v>
      </c>
      <c r="I658" s="131"/>
    </row>
    <row r="659" spans="2:9" x14ac:dyDescent="0.25">
      <c r="B659" s="17" t="s">
        <v>18</v>
      </c>
      <c r="C659" s="17">
        <v>5</v>
      </c>
      <c r="D659" s="17" t="s">
        <v>58</v>
      </c>
      <c r="E659" s="17">
        <v>1</v>
      </c>
      <c r="F659" s="1">
        <v>2005</v>
      </c>
      <c r="H659" s="17">
        <v>654</v>
      </c>
      <c r="I659" s="131"/>
    </row>
    <row r="660" spans="2:9" x14ac:dyDescent="0.25">
      <c r="B660" s="17" t="s">
        <v>18</v>
      </c>
      <c r="C660" s="17">
        <v>12</v>
      </c>
      <c r="D660" s="17" t="s">
        <v>108</v>
      </c>
      <c r="E660" s="17">
        <v>9</v>
      </c>
      <c r="F660" s="1">
        <v>2005</v>
      </c>
      <c r="H660" s="1">
        <v>655</v>
      </c>
      <c r="I660" s="131"/>
    </row>
    <row r="661" spans="2:9" x14ac:dyDescent="0.25">
      <c r="B661" s="17" t="s">
        <v>18</v>
      </c>
      <c r="C661" s="17">
        <v>8</v>
      </c>
      <c r="D661" s="17" t="s">
        <v>108</v>
      </c>
      <c r="E661" s="17">
        <v>4</v>
      </c>
      <c r="F661" s="1">
        <v>2005</v>
      </c>
      <c r="H661" s="1">
        <v>656</v>
      </c>
      <c r="I661" s="131"/>
    </row>
    <row r="662" spans="2:9" x14ac:dyDescent="0.25">
      <c r="B662" s="17" t="s">
        <v>18</v>
      </c>
      <c r="C662" s="17">
        <v>5</v>
      </c>
      <c r="D662" s="17" t="s">
        <v>102</v>
      </c>
      <c r="E662" s="17">
        <v>4</v>
      </c>
      <c r="F662" s="1">
        <v>2005</v>
      </c>
      <c r="H662" s="17">
        <v>657</v>
      </c>
      <c r="I662" s="131"/>
    </row>
    <row r="663" spans="2:9" x14ac:dyDescent="0.25">
      <c r="B663" s="17" t="s">
        <v>18</v>
      </c>
      <c r="C663" s="17">
        <v>3</v>
      </c>
      <c r="D663" s="17" t="s">
        <v>236</v>
      </c>
      <c r="E663" s="17">
        <v>2</v>
      </c>
      <c r="F663" s="1">
        <v>2004</v>
      </c>
      <c r="H663" s="1">
        <v>658</v>
      </c>
      <c r="I663" s="131"/>
    </row>
    <row r="664" spans="2:9" x14ac:dyDescent="0.25">
      <c r="B664" s="17" t="s">
        <v>18</v>
      </c>
      <c r="C664" s="17">
        <v>4</v>
      </c>
      <c r="D664" s="17" t="s">
        <v>108</v>
      </c>
      <c r="E664" s="17">
        <v>2</v>
      </c>
      <c r="F664" s="1">
        <v>2004</v>
      </c>
      <c r="H664" s="1">
        <v>659</v>
      </c>
      <c r="I664" s="131"/>
    </row>
    <row r="665" spans="2:9" x14ac:dyDescent="0.25">
      <c r="B665" s="17" t="s">
        <v>18</v>
      </c>
      <c r="C665" s="17">
        <v>2</v>
      </c>
      <c r="D665" s="17" t="s">
        <v>123</v>
      </c>
      <c r="E665" s="17">
        <v>1</v>
      </c>
      <c r="F665" s="1">
        <v>2004</v>
      </c>
      <c r="H665" s="17">
        <v>660</v>
      </c>
      <c r="I665" s="131"/>
    </row>
    <row r="666" spans="2:9" x14ac:dyDescent="0.25">
      <c r="B666" s="17" t="s">
        <v>1</v>
      </c>
      <c r="C666" s="17">
        <v>3</v>
      </c>
      <c r="D666" s="17" t="s">
        <v>76</v>
      </c>
      <c r="E666" s="17">
        <v>2</v>
      </c>
      <c r="F666" s="1">
        <v>2005</v>
      </c>
      <c r="H666" s="1">
        <v>661</v>
      </c>
      <c r="I666" s="131"/>
    </row>
    <row r="667" spans="2:9" x14ac:dyDescent="0.25">
      <c r="B667" s="17" t="s">
        <v>1</v>
      </c>
      <c r="C667" s="17">
        <v>4</v>
      </c>
      <c r="D667" s="17" t="s">
        <v>260</v>
      </c>
      <c r="E667" s="17">
        <v>2</v>
      </c>
      <c r="F667" s="1">
        <v>2005</v>
      </c>
      <c r="H667" s="1">
        <v>662</v>
      </c>
      <c r="I667" s="131"/>
    </row>
    <row r="668" spans="2:9" x14ac:dyDescent="0.25">
      <c r="B668" s="17" t="s">
        <v>1</v>
      </c>
      <c r="C668" s="17">
        <v>6</v>
      </c>
      <c r="D668" s="17" t="s">
        <v>234</v>
      </c>
      <c r="E668" s="17">
        <v>11</v>
      </c>
      <c r="F668" s="1">
        <v>2004</v>
      </c>
      <c r="H668" s="17">
        <v>663</v>
      </c>
      <c r="I668" s="131"/>
    </row>
    <row r="669" spans="2:9" x14ac:dyDescent="0.25">
      <c r="B669" s="1"/>
      <c r="C669" s="1"/>
      <c r="D669" s="1"/>
      <c r="E669" s="1"/>
      <c r="F669" s="1"/>
      <c r="I669" s="131"/>
    </row>
    <row r="670" spans="2:9" x14ac:dyDescent="0.25">
      <c r="I670" s="131"/>
    </row>
    <row r="671" spans="2:9" x14ac:dyDescent="0.25">
      <c r="C671">
        <f>SUM(C6:C670)</f>
        <v>3167</v>
      </c>
      <c r="E671">
        <f>SUM(E6:E670)</f>
        <v>3131</v>
      </c>
      <c r="H671">
        <f>663*2</f>
        <v>1326</v>
      </c>
      <c r="I671" s="131"/>
    </row>
    <row r="672" spans="2:9" x14ac:dyDescent="0.25">
      <c r="C672">
        <f>C671/2</f>
        <v>1583.5</v>
      </c>
    </row>
  </sheetData>
  <sortState xmlns:xlrd2="http://schemas.microsoft.com/office/spreadsheetml/2017/richdata2" ref="K5:N39">
    <sortCondition ref="M5:M39"/>
  </sortState>
  <pageMargins left="0.70866141732283472" right="0.70866141732283472" top="0.74803149606299213" bottom="0.74803149606299213" header="0.31496062992125984" footer="0.31496062992125984"/>
  <pageSetup scale="46"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85752-8C66-45A8-80D3-A7DA3CACB38C}">
  <sheetPr>
    <pageSetUpPr fitToPage="1"/>
  </sheetPr>
  <dimension ref="A2:AC46"/>
  <sheetViews>
    <sheetView showGridLines="0" zoomScale="95" zoomScaleNormal="95" workbookViewId="0">
      <selection activeCell="I42" sqref="I42"/>
    </sheetView>
  </sheetViews>
  <sheetFormatPr defaultRowHeight="15" x14ac:dyDescent="0.25"/>
  <cols>
    <col min="1" max="1" width="19.140625" customWidth="1"/>
    <col min="3" max="3" width="23.7109375" customWidth="1"/>
    <col min="4" max="4" width="5.5703125" customWidth="1"/>
    <col min="5" max="5" width="25" customWidth="1"/>
    <col min="6" max="6" width="6.140625" customWidth="1"/>
    <col min="7" max="7" width="6.28515625" customWidth="1"/>
    <col min="8" max="8" width="14.85546875" style="43" customWidth="1"/>
    <col min="9" max="20" width="3" style="17" customWidth="1"/>
    <col min="21" max="21" width="1.42578125" style="17" customWidth="1"/>
    <col min="22" max="22" width="7.140625" style="17" bestFit="1" customWidth="1"/>
    <col min="23" max="23" width="5.28515625" style="43" bestFit="1" customWidth="1"/>
    <col min="24" max="24" width="4.7109375" style="43" bestFit="1" customWidth="1"/>
    <col min="25" max="25" width="3.140625" style="43" bestFit="1" customWidth="1"/>
    <col min="26" max="26" width="6.85546875" style="43" bestFit="1" customWidth="1"/>
    <col min="27" max="27" width="3.42578125" style="43" bestFit="1" customWidth="1"/>
    <col min="28" max="28" width="7.140625" style="43" bestFit="1" customWidth="1"/>
    <col min="29" max="29" width="8.140625" style="43" bestFit="1" customWidth="1"/>
  </cols>
  <sheetData>
    <row r="2" spans="1:29" ht="18.75" x14ac:dyDescent="0.3">
      <c r="A2" s="1"/>
      <c r="B2" s="1"/>
      <c r="C2" s="1"/>
      <c r="D2" s="10" t="s">
        <v>510</v>
      </c>
      <c r="F2" s="1"/>
    </row>
    <row r="3" spans="1:29" ht="18.75" x14ac:dyDescent="0.3">
      <c r="A3" s="1"/>
      <c r="B3" s="1"/>
      <c r="C3" s="1"/>
      <c r="D3" s="10"/>
      <c r="F3" s="1"/>
    </row>
    <row r="4" spans="1:29" x14ac:dyDescent="0.25">
      <c r="A4" s="3" t="s">
        <v>28</v>
      </c>
      <c r="B4" s="15" t="s">
        <v>3</v>
      </c>
      <c r="C4" s="15" t="s">
        <v>99</v>
      </c>
      <c r="D4" s="15"/>
      <c r="E4" s="15" t="s">
        <v>98</v>
      </c>
      <c r="F4" s="15"/>
      <c r="V4" s="3" t="s">
        <v>244</v>
      </c>
      <c r="W4" s="18" t="s">
        <v>115</v>
      </c>
      <c r="X4" s="18" t="s">
        <v>112</v>
      </c>
      <c r="Y4" s="18" t="s">
        <v>113</v>
      </c>
      <c r="Z4" s="20" t="s">
        <v>117</v>
      </c>
      <c r="AA4" s="18" t="s">
        <v>114</v>
      </c>
      <c r="AB4" s="20" t="s">
        <v>116</v>
      </c>
      <c r="AC4" s="18" t="s">
        <v>118</v>
      </c>
    </row>
    <row r="5" spans="1:29" x14ac:dyDescent="0.25">
      <c r="A5" s="1" t="s">
        <v>387</v>
      </c>
      <c r="B5" s="14">
        <v>1</v>
      </c>
      <c r="C5" s="23" t="s">
        <v>123</v>
      </c>
      <c r="D5" s="23">
        <v>1</v>
      </c>
      <c r="E5" s="123" t="s">
        <v>12</v>
      </c>
      <c r="F5" s="123">
        <v>2</v>
      </c>
      <c r="H5" s="43" t="s">
        <v>350</v>
      </c>
      <c r="I5" s="30">
        <v>12</v>
      </c>
      <c r="J5" s="30">
        <v>2</v>
      </c>
      <c r="K5" s="38">
        <v>4</v>
      </c>
      <c r="L5" s="30">
        <v>0</v>
      </c>
      <c r="M5" s="38">
        <v>12</v>
      </c>
      <c r="N5" s="30">
        <v>10</v>
      </c>
      <c r="O5" s="38">
        <v>11</v>
      </c>
      <c r="P5" s="30">
        <v>6</v>
      </c>
      <c r="Q5" s="38">
        <v>4</v>
      </c>
      <c r="R5" s="30">
        <v>1</v>
      </c>
      <c r="S5" s="38">
        <v>12</v>
      </c>
      <c r="T5" s="30">
        <v>5</v>
      </c>
      <c r="U5" s="31"/>
      <c r="V5" s="17">
        <v>6</v>
      </c>
      <c r="W5" s="17">
        <v>6</v>
      </c>
      <c r="X5" s="17">
        <v>0</v>
      </c>
      <c r="Y5" s="17">
        <f>I5+K5+M5+O5+Q5+S5</f>
        <v>55</v>
      </c>
      <c r="Z5" s="19">
        <f>Y5/V5</f>
        <v>9.1666666666666661</v>
      </c>
      <c r="AA5" s="17">
        <f>J5+L5+N5+P5+R5+T5</f>
        <v>24</v>
      </c>
      <c r="AB5" s="19">
        <f>AA5/V5</f>
        <v>4</v>
      </c>
      <c r="AC5" s="17">
        <f>Y5-AA5</f>
        <v>31</v>
      </c>
    </row>
    <row r="6" spans="1:29" x14ac:dyDescent="0.25">
      <c r="A6" s="1"/>
      <c r="B6" s="1"/>
      <c r="C6" s="17"/>
      <c r="D6" s="17"/>
      <c r="E6" s="17"/>
      <c r="F6" s="17"/>
      <c r="H6" s="43" t="s">
        <v>76</v>
      </c>
      <c r="I6" s="30">
        <v>5</v>
      </c>
      <c r="J6" s="30">
        <v>3</v>
      </c>
      <c r="K6" s="141">
        <v>0</v>
      </c>
      <c r="L6" s="140">
        <v>6</v>
      </c>
      <c r="M6" s="38">
        <v>5</v>
      </c>
      <c r="N6" s="30">
        <v>2</v>
      </c>
      <c r="O6" s="38">
        <v>5</v>
      </c>
      <c r="P6" s="30">
        <v>2</v>
      </c>
      <c r="Q6" s="52">
        <v>10</v>
      </c>
      <c r="R6" s="42">
        <v>9</v>
      </c>
      <c r="S6" s="141">
        <v>5</v>
      </c>
      <c r="T6" s="140">
        <v>12</v>
      </c>
      <c r="U6" s="31"/>
      <c r="V6" s="17">
        <v>6</v>
      </c>
      <c r="W6" s="17">
        <v>4</v>
      </c>
      <c r="X6" s="17">
        <v>2</v>
      </c>
      <c r="Y6" s="17">
        <f>I6+K6+M6+O6+Q6+S6</f>
        <v>30</v>
      </c>
      <c r="Z6" s="19">
        <f t="shared" ref="Z6:Z16" si="0">Y6/V6</f>
        <v>5</v>
      </c>
      <c r="AA6" s="17">
        <f>J6+L6+N6+P6+R6+T6</f>
        <v>34</v>
      </c>
      <c r="AB6" s="19">
        <f t="shared" ref="AB6:AB16" si="1">AA6/V6</f>
        <v>5.666666666666667</v>
      </c>
      <c r="AC6" s="17">
        <f t="shared" ref="AC6:AC16" si="2">Y6-AA6</f>
        <v>-4</v>
      </c>
    </row>
    <row r="7" spans="1:29" x14ac:dyDescent="0.25">
      <c r="A7" s="1"/>
      <c r="B7" s="1"/>
      <c r="C7" s="1"/>
      <c r="D7" s="1"/>
      <c r="E7" s="1"/>
      <c r="F7" s="1"/>
      <c r="H7" s="43" t="s">
        <v>103</v>
      </c>
      <c r="I7" s="140">
        <v>3</v>
      </c>
      <c r="J7" s="140">
        <v>5</v>
      </c>
      <c r="K7" s="38">
        <v>3</v>
      </c>
      <c r="L7" s="30">
        <v>1</v>
      </c>
      <c r="M7" s="38">
        <v>5</v>
      </c>
      <c r="N7" s="30">
        <v>4</v>
      </c>
      <c r="O7" s="38">
        <v>7</v>
      </c>
      <c r="P7" s="30">
        <v>1</v>
      </c>
      <c r="Q7" s="141">
        <v>1</v>
      </c>
      <c r="R7" s="140">
        <v>4</v>
      </c>
      <c r="V7" s="17">
        <v>4</v>
      </c>
      <c r="W7" s="17">
        <v>3</v>
      </c>
      <c r="X7" s="17">
        <v>2</v>
      </c>
      <c r="Y7" s="17">
        <f>I7+K7+M7+O7+Q7</f>
        <v>19</v>
      </c>
      <c r="Z7" s="19">
        <f>Y7/V7</f>
        <v>4.75</v>
      </c>
      <c r="AA7" s="17">
        <f>J7+L7+N7+P7+R7</f>
        <v>15</v>
      </c>
      <c r="AB7" s="19">
        <f>AA7/V7</f>
        <v>3.75</v>
      </c>
      <c r="AC7" s="17">
        <f>Y7-AA7</f>
        <v>4</v>
      </c>
    </row>
    <row r="8" spans="1:29" x14ac:dyDescent="0.25">
      <c r="A8" s="3" t="s">
        <v>30</v>
      </c>
      <c r="B8" s="15" t="s">
        <v>3</v>
      </c>
      <c r="C8" s="15" t="s">
        <v>99</v>
      </c>
      <c r="D8" s="15"/>
      <c r="E8" s="15" t="s">
        <v>98</v>
      </c>
      <c r="F8" s="15"/>
      <c r="H8" s="43" t="s">
        <v>351</v>
      </c>
      <c r="I8" s="30">
        <v>17</v>
      </c>
      <c r="J8" s="30">
        <v>8</v>
      </c>
      <c r="K8" s="38">
        <v>6</v>
      </c>
      <c r="L8" s="30">
        <v>0</v>
      </c>
      <c r="M8" s="44" t="s">
        <v>243</v>
      </c>
      <c r="N8" s="45"/>
      <c r="O8" s="141">
        <v>6</v>
      </c>
      <c r="P8" s="140">
        <v>11</v>
      </c>
      <c r="Q8" s="141">
        <v>9</v>
      </c>
      <c r="R8" s="140">
        <v>10</v>
      </c>
      <c r="V8" s="17">
        <v>4</v>
      </c>
      <c r="W8" s="17">
        <v>2</v>
      </c>
      <c r="X8" s="17">
        <v>2</v>
      </c>
      <c r="Y8" s="17">
        <f>I7+M7+O7+Q7</f>
        <v>16</v>
      </c>
      <c r="Z8" s="19">
        <f t="shared" si="0"/>
        <v>4</v>
      </c>
      <c r="AA8" s="17">
        <f>J7+N7+P7+R7</f>
        <v>14</v>
      </c>
      <c r="AB8" s="19">
        <f t="shared" si="1"/>
        <v>3.5</v>
      </c>
      <c r="AC8" s="17">
        <f t="shared" si="2"/>
        <v>2</v>
      </c>
    </row>
    <row r="9" spans="1:29" x14ac:dyDescent="0.25">
      <c r="A9" s="1" t="s">
        <v>386</v>
      </c>
      <c r="B9" s="14">
        <v>2</v>
      </c>
      <c r="C9" s="123" t="s">
        <v>106</v>
      </c>
      <c r="D9" s="123">
        <v>13</v>
      </c>
      <c r="E9" s="23" t="s">
        <v>232</v>
      </c>
      <c r="F9" s="23">
        <v>0</v>
      </c>
      <c r="H9" s="43" t="s">
        <v>106</v>
      </c>
      <c r="I9" s="30">
        <v>13</v>
      </c>
      <c r="J9" s="30">
        <v>0</v>
      </c>
      <c r="K9" s="38">
        <v>10</v>
      </c>
      <c r="L9" s="30">
        <v>1</v>
      </c>
      <c r="M9" s="141">
        <v>10</v>
      </c>
      <c r="N9" s="140">
        <v>12</v>
      </c>
      <c r="O9" s="141">
        <v>2</v>
      </c>
      <c r="P9" s="140">
        <v>5</v>
      </c>
      <c r="V9" s="17">
        <v>4</v>
      </c>
      <c r="W9" s="17">
        <v>2</v>
      </c>
      <c r="X9" s="17">
        <v>2</v>
      </c>
      <c r="Y9" s="17">
        <f t="shared" ref="Y9:Y16" si="3">I9+K9+M9+O9+Q9</f>
        <v>35</v>
      </c>
      <c r="Z9" s="19">
        <f t="shared" si="0"/>
        <v>8.75</v>
      </c>
      <c r="AA9" s="17">
        <f>J9+L9+N9+P9</f>
        <v>18</v>
      </c>
      <c r="AB9" s="19">
        <f t="shared" si="1"/>
        <v>4.5</v>
      </c>
      <c r="AC9" s="17">
        <f t="shared" si="2"/>
        <v>17</v>
      </c>
    </row>
    <row r="10" spans="1:29" x14ac:dyDescent="0.25">
      <c r="B10" s="14">
        <v>3</v>
      </c>
      <c r="C10" s="23" t="s">
        <v>58</v>
      </c>
      <c r="D10" s="23">
        <v>1</v>
      </c>
      <c r="E10" s="123" t="s">
        <v>39</v>
      </c>
      <c r="F10" s="123">
        <v>5</v>
      </c>
      <c r="H10" s="43" t="s">
        <v>58</v>
      </c>
      <c r="I10" s="140">
        <v>1</v>
      </c>
      <c r="J10" s="140">
        <v>5</v>
      </c>
      <c r="K10" s="38">
        <v>10</v>
      </c>
      <c r="L10" s="30">
        <v>6</v>
      </c>
      <c r="M10" s="38">
        <v>14</v>
      </c>
      <c r="N10" s="30">
        <v>7</v>
      </c>
      <c r="O10" s="141">
        <v>1</v>
      </c>
      <c r="P10" s="140">
        <v>7</v>
      </c>
      <c r="V10" s="17">
        <v>4</v>
      </c>
      <c r="W10" s="17">
        <v>2</v>
      </c>
      <c r="X10" s="17">
        <v>2</v>
      </c>
      <c r="Y10" s="17">
        <f t="shared" si="3"/>
        <v>26</v>
      </c>
      <c r="Z10" s="19">
        <f t="shared" si="0"/>
        <v>6.5</v>
      </c>
      <c r="AA10" s="17">
        <f>J10+L10+N10+P10</f>
        <v>25</v>
      </c>
      <c r="AB10" s="19">
        <f t="shared" si="1"/>
        <v>6.25</v>
      </c>
      <c r="AC10" s="17">
        <f t="shared" si="2"/>
        <v>1</v>
      </c>
    </row>
    <row r="11" spans="1:29" x14ac:dyDescent="0.25">
      <c r="A11" s="1"/>
      <c r="B11" s="14">
        <v>4</v>
      </c>
      <c r="C11" s="23" t="s">
        <v>104</v>
      </c>
      <c r="D11" s="23">
        <v>2</v>
      </c>
      <c r="E11" s="123" t="s">
        <v>350</v>
      </c>
      <c r="F11" s="123">
        <v>12</v>
      </c>
      <c r="H11" s="43" t="s">
        <v>12</v>
      </c>
      <c r="I11" s="30">
        <v>2</v>
      </c>
      <c r="J11" s="30">
        <v>1</v>
      </c>
      <c r="K11" s="149">
        <v>1</v>
      </c>
      <c r="L11" s="147">
        <v>10</v>
      </c>
      <c r="M11" s="149">
        <v>4</v>
      </c>
      <c r="N11" s="147">
        <v>5</v>
      </c>
      <c r="V11" s="17">
        <v>3</v>
      </c>
      <c r="W11" s="17">
        <v>1</v>
      </c>
      <c r="X11" s="17">
        <v>2</v>
      </c>
      <c r="Y11" s="17">
        <f t="shared" si="3"/>
        <v>7</v>
      </c>
      <c r="Z11" s="19">
        <f t="shared" si="0"/>
        <v>2.3333333333333335</v>
      </c>
      <c r="AA11" s="17">
        <f>J11+L11+N11</f>
        <v>16</v>
      </c>
      <c r="AB11" s="19">
        <f t="shared" si="1"/>
        <v>5.333333333333333</v>
      </c>
      <c r="AC11" s="17">
        <f t="shared" si="2"/>
        <v>-9</v>
      </c>
    </row>
    <row r="12" spans="1:29" x14ac:dyDescent="0.25">
      <c r="A12" s="1"/>
      <c r="B12" s="14">
        <v>5</v>
      </c>
      <c r="C12" s="23" t="s">
        <v>103</v>
      </c>
      <c r="D12" s="23">
        <v>3</v>
      </c>
      <c r="E12" s="123" t="s">
        <v>76</v>
      </c>
      <c r="F12" s="123">
        <v>5</v>
      </c>
      <c r="H12" s="43" t="s">
        <v>39</v>
      </c>
      <c r="I12" s="30">
        <v>5</v>
      </c>
      <c r="J12" s="30">
        <v>1</v>
      </c>
      <c r="K12" s="141">
        <v>0</v>
      </c>
      <c r="L12" s="140">
        <v>4</v>
      </c>
      <c r="M12" s="141">
        <v>2</v>
      </c>
      <c r="N12" s="140">
        <v>5</v>
      </c>
      <c r="O12" s="31"/>
      <c r="P12" s="31"/>
      <c r="V12" s="17">
        <v>3</v>
      </c>
      <c r="W12" s="17">
        <v>1</v>
      </c>
      <c r="X12" s="17">
        <v>2</v>
      </c>
      <c r="Y12" s="17">
        <f t="shared" si="3"/>
        <v>7</v>
      </c>
      <c r="Z12" s="19">
        <f t="shared" si="0"/>
        <v>2.3333333333333335</v>
      </c>
      <c r="AA12" s="17">
        <f>J12+L12+N12</f>
        <v>10</v>
      </c>
      <c r="AB12" s="19">
        <f t="shared" si="1"/>
        <v>3.3333333333333335</v>
      </c>
      <c r="AC12" s="17">
        <f t="shared" si="2"/>
        <v>-3</v>
      </c>
    </row>
    <row r="13" spans="1:29" x14ac:dyDescent="0.25">
      <c r="A13" s="1"/>
      <c r="B13" s="14">
        <v>6</v>
      </c>
      <c r="C13" s="123" t="s">
        <v>351</v>
      </c>
      <c r="D13" s="123">
        <v>17</v>
      </c>
      <c r="E13" s="23" t="s">
        <v>378</v>
      </c>
      <c r="F13" s="23">
        <v>8</v>
      </c>
      <c r="H13" s="43" t="s">
        <v>232</v>
      </c>
      <c r="I13" s="140">
        <v>0</v>
      </c>
      <c r="J13" s="140">
        <v>13</v>
      </c>
      <c r="K13" s="38">
        <v>6</v>
      </c>
      <c r="L13" s="30">
        <v>5</v>
      </c>
      <c r="M13" s="141">
        <v>7</v>
      </c>
      <c r="N13" s="140">
        <v>14</v>
      </c>
      <c r="O13" s="31"/>
      <c r="P13" s="31"/>
      <c r="V13" s="17">
        <v>3</v>
      </c>
      <c r="W13" s="17">
        <v>1</v>
      </c>
      <c r="X13" s="17">
        <v>2</v>
      </c>
      <c r="Y13" s="17">
        <f t="shared" si="3"/>
        <v>13</v>
      </c>
      <c r="Z13" s="19">
        <f t="shared" si="0"/>
        <v>4.333333333333333</v>
      </c>
      <c r="AA13" s="17">
        <f>J13+L13+N13</f>
        <v>32</v>
      </c>
      <c r="AB13" s="19">
        <f t="shared" si="1"/>
        <v>10.666666666666666</v>
      </c>
      <c r="AC13" s="17">
        <f t="shared" si="2"/>
        <v>-19</v>
      </c>
    </row>
    <row r="14" spans="1:29" x14ac:dyDescent="0.25">
      <c r="A14" s="1"/>
      <c r="B14" s="27"/>
      <c r="C14" s="134"/>
      <c r="D14" s="129"/>
      <c r="E14" s="129"/>
      <c r="F14" s="129"/>
      <c r="H14" s="43" t="s">
        <v>104</v>
      </c>
      <c r="I14" s="140">
        <v>2</v>
      </c>
      <c r="J14" s="140">
        <v>12</v>
      </c>
      <c r="K14" s="141">
        <v>6</v>
      </c>
      <c r="L14" s="140">
        <v>10</v>
      </c>
      <c r="M14" s="31"/>
      <c r="N14" s="31"/>
      <c r="O14" s="31"/>
      <c r="P14" s="31"/>
      <c r="R14" s="17" t="s">
        <v>389</v>
      </c>
      <c r="V14" s="17">
        <v>2</v>
      </c>
      <c r="W14" s="17">
        <v>0</v>
      </c>
      <c r="X14" s="17">
        <v>2</v>
      </c>
      <c r="Y14" s="17">
        <f t="shared" si="3"/>
        <v>8</v>
      </c>
      <c r="Z14" s="19">
        <f t="shared" si="0"/>
        <v>4</v>
      </c>
      <c r="AA14" s="17">
        <f>J14+L14</f>
        <v>22</v>
      </c>
      <c r="AB14" s="19">
        <f t="shared" si="1"/>
        <v>11</v>
      </c>
      <c r="AC14" s="17">
        <f t="shared" si="2"/>
        <v>-14</v>
      </c>
    </row>
    <row r="15" spans="1:29" x14ac:dyDescent="0.25">
      <c r="A15" s="1"/>
      <c r="B15" s="1"/>
      <c r="C15" s="135"/>
      <c r="D15" s="17"/>
      <c r="E15" s="17"/>
      <c r="F15" s="17"/>
      <c r="H15" s="43" t="s">
        <v>378</v>
      </c>
      <c r="I15" s="140">
        <v>8</v>
      </c>
      <c r="J15" s="140">
        <v>17</v>
      </c>
      <c r="K15" s="141">
        <v>1</v>
      </c>
      <c r="L15" s="140">
        <v>3</v>
      </c>
      <c r="M15" s="31"/>
      <c r="N15" s="31"/>
      <c r="O15" s="31"/>
      <c r="P15" s="31"/>
      <c r="V15" s="17">
        <v>2</v>
      </c>
      <c r="W15" s="17">
        <v>0</v>
      </c>
      <c r="X15" s="17">
        <v>2</v>
      </c>
      <c r="Y15" s="17">
        <f t="shared" si="3"/>
        <v>9</v>
      </c>
      <c r="Z15" s="19">
        <f t="shared" si="0"/>
        <v>4.5</v>
      </c>
      <c r="AA15" s="17">
        <f>J15+L15</f>
        <v>20</v>
      </c>
      <c r="AB15" s="19">
        <f t="shared" si="1"/>
        <v>10</v>
      </c>
      <c r="AC15" s="17">
        <f t="shared" si="2"/>
        <v>-11</v>
      </c>
    </row>
    <row r="16" spans="1:29" x14ac:dyDescent="0.25">
      <c r="A16" s="3" t="s">
        <v>32</v>
      </c>
      <c r="B16" s="15" t="s">
        <v>3</v>
      </c>
      <c r="C16" s="15" t="s">
        <v>99</v>
      </c>
      <c r="D16" s="15"/>
      <c r="E16" s="15" t="s">
        <v>98</v>
      </c>
      <c r="F16" s="15"/>
      <c r="H16" s="43" t="s">
        <v>123</v>
      </c>
      <c r="I16" s="140">
        <v>1</v>
      </c>
      <c r="J16" s="140">
        <v>2</v>
      </c>
      <c r="K16" s="141">
        <v>5</v>
      </c>
      <c r="L16" s="140">
        <v>6</v>
      </c>
      <c r="M16" s="31"/>
      <c r="N16" s="31"/>
      <c r="O16" s="31"/>
      <c r="P16" s="31"/>
      <c r="V16" s="17">
        <v>2</v>
      </c>
      <c r="W16" s="17">
        <v>0</v>
      </c>
      <c r="X16" s="17">
        <v>2</v>
      </c>
      <c r="Y16" s="17">
        <f t="shared" si="3"/>
        <v>6</v>
      </c>
      <c r="Z16" s="19">
        <f t="shared" si="0"/>
        <v>3</v>
      </c>
      <c r="AA16" s="17">
        <f>J16+L16</f>
        <v>8</v>
      </c>
      <c r="AB16" s="19">
        <f t="shared" si="1"/>
        <v>4</v>
      </c>
      <c r="AC16" s="17">
        <f t="shared" si="2"/>
        <v>-2</v>
      </c>
    </row>
    <row r="17" spans="1:6" x14ac:dyDescent="0.25">
      <c r="A17" s="1" t="s">
        <v>386</v>
      </c>
      <c r="B17" s="14">
        <v>7</v>
      </c>
      <c r="C17" s="123" t="s">
        <v>232</v>
      </c>
      <c r="D17" s="123">
        <v>6</v>
      </c>
      <c r="E17" s="23" t="s">
        <v>123</v>
      </c>
      <c r="F17" s="23">
        <v>5</v>
      </c>
    </row>
    <row r="18" spans="1:6" x14ac:dyDescent="0.25">
      <c r="A18" s="1"/>
      <c r="B18" s="14">
        <v>8</v>
      </c>
      <c r="C18" s="123" t="s">
        <v>58</v>
      </c>
      <c r="D18" s="123">
        <v>10</v>
      </c>
      <c r="E18" s="23" t="s">
        <v>104</v>
      </c>
      <c r="F18" s="23">
        <v>6</v>
      </c>
    </row>
    <row r="19" spans="1:6" x14ac:dyDescent="0.25">
      <c r="A19" s="1"/>
      <c r="B19" s="14">
        <v>9</v>
      </c>
      <c r="C19" s="123" t="s">
        <v>103</v>
      </c>
      <c r="D19" s="123">
        <v>3</v>
      </c>
      <c r="E19" s="23" t="s">
        <v>378</v>
      </c>
      <c r="F19" s="23">
        <v>1</v>
      </c>
    </row>
    <row r="20" spans="1:6" x14ac:dyDescent="0.25">
      <c r="A20" s="1"/>
      <c r="B20" s="1"/>
      <c r="C20" s="17"/>
      <c r="D20" s="17"/>
      <c r="E20" s="17"/>
      <c r="F20" s="17"/>
    </row>
    <row r="21" spans="1:6" x14ac:dyDescent="0.25">
      <c r="A21" s="3"/>
      <c r="B21" s="1"/>
      <c r="C21" s="1"/>
      <c r="D21" s="1"/>
      <c r="E21" s="1"/>
      <c r="F21" s="28"/>
    </row>
    <row r="22" spans="1:6" x14ac:dyDescent="0.25">
      <c r="A22" s="3" t="s">
        <v>34</v>
      </c>
      <c r="B22" s="15" t="s">
        <v>3</v>
      </c>
      <c r="C22" s="15" t="s">
        <v>99</v>
      </c>
      <c r="D22" s="15"/>
      <c r="E22" s="15" t="s">
        <v>98</v>
      </c>
      <c r="F22" s="15"/>
    </row>
    <row r="23" spans="1:6" x14ac:dyDescent="0.25">
      <c r="A23" s="1" t="s">
        <v>386</v>
      </c>
      <c r="B23" s="14">
        <v>10</v>
      </c>
      <c r="C23" s="123" t="s">
        <v>106</v>
      </c>
      <c r="D23" s="123">
        <v>10</v>
      </c>
      <c r="E23" s="23" t="s">
        <v>12</v>
      </c>
      <c r="F23" s="23">
        <v>1</v>
      </c>
    </row>
    <row r="24" spans="1:6" x14ac:dyDescent="0.25">
      <c r="A24" s="1"/>
      <c r="B24" s="14">
        <v>11</v>
      </c>
      <c r="C24" s="123" t="s">
        <v>350</v>
      </c>
      <c r="D24" s="123">
        <v>4</v>
      </c>
      <c r="E24" s="23" t="s">
        <v>39</v>
      </c>
      <c r="F24" s="23">
        <v>0</v>
      </c>
    </row>
    <row r="25" spans="1:6" x14ac:dyDescent="0.25">
      <c r="A25" s="1"/>
      <c r="B25" s="14">
        <v>12</v>
      </c>
      <c r="C25" s="123" t="s">
        <v>351</v>
      </c>
      <c r="D25" s="123">
        <v>6</v>
      </c>
      <c r="E25" s="23" t="s">
        <v>76</v>
      </c>
      <c r="F25" s="23">
        <v>0</v>
      </c>
    </row>
    <row r="26" spans="1:6" x14ac:dyDescent="0.25">
      <c r="A26" s="1"/>
      <c r="B26" s="14">
        <v>13</v>
      </c>
      <c r="C26" s="123" t="s">
        <v>58</v>
      </c>
      <c r="D26" s="123">
        <v>14</v>
      </c>
      <c r="E26" s="23" t="s">
        <v>232</v>
      </c>
      <c r="F26" s="23">
        <v>7</v>
      </c>
    </row>
    <row r="27" spans="1:6" x14ac:dyDescent="0.25">
      <c r="A27" s="1"/>
      <c r="B27" s="1"/>
      <c r="C27" s="17"/>
      <c r="D27" s="17"/>
      <c r="E27" s="17"/>
      <c r="F27" s="17"/>
    </row>
    <row r="28" spans="1:6" x14ac:dyDescent="0.25">
      <c r="A28" s="1"/>
    </row>
    <row r="29" spans="1:6" x14ac:dyDescent="0.25">
      <c r="A29" s="3" t="s">
        <v>35</v>
      </c>
      <c r="B29" s="15" t="s">
        <v>3</v>
      </c>
      <c r="C29" s="15" t="s">
        <v>99</v>
      </c>
      <c r="D29" s="15"/>
      <c r="E29" s="15" t="s">
        <v>98</v>
      </c>
      <c r="F29" s="15"/>
    </row>
    <row r="30" spans="1:6" x14ac:dyDescent="0.25">
      <c r="A30" s="1" t="s">
        <v>386</v>
      </c>
      <c r="B30" s="14">
        <v>14</v>
      </c>
      <c r="C30" s="123" t="s">
        <v>103</v>
      </c>
      <c r="D30" s="123">
        <v>5</v>
      </c>
      <c r="E30" s="23" t="s">
        <v>12</v>
      </c>
      <c r="F30" s="133">
        <v>4</v>
      </c>
    </row>
    <row r="31" spans="1:6" x14ac:dyDescent="0.25">
      <c r="A31" s="1"/>
      <c r="B31" s="14">
        <v>15</v>
      </c>
      <c r="C31" s="123" t="s">
        <v>76</v>
      </c>
      <c r="D31" s="123">
        <v>5</v>
      </c>
      <c r="E31" s="23" t="s">
        <v>39</v>
      </c>
      <c r="F31" s="133">
        <v>2</v>
      </c>
    </row>
    <row r="32" spans="1:6" x14ac:dyDescent="0.25">
      <c r="A32" s="1"/>
      <c r="B32" s="14">
        <v>16</v>
      </c>
      <c r="C32" s="123" t="s">
        <v>350</v>
      </c>
      <c r="D32" s="123">
        <v>12</v>
      </c>
      <c r="E32" s="23" t="s">
        <v>106</v>
      </c>
      <c r="F32" s="133">
        <v>10</v>
      </c>
    </row>
    <row r="33" spans="1:6" x14ac:dyDescent="0.25">
      <c r="A33" s="1"/>
    </row>
    <row r="34" spans="1:6" x14ac:dyDescent="0.25">
      <c r="A34" s="1"/>
      <c r="B34" s="28"/>
      <c r="C34" s="77"/>
      <c r="D34" s="77"/>
      <c r="E34" s="136"/>
      <c r="F34" s="139"/>
    </row>
    <row r="35" spans="1:6" x14ac:dyDescent="0.25">
      <c r="A35" s="3" t="s">
        <v>37</v>
      </c>
      <c r="B35" s="15" t="s">
        <v>3</v>
      </c>
      <c r="C35" s="15" t="s">
        <v>99</v>
      </c>
      <c r="D35" s="15"/>
      <c r="E35" s="15" t="s">
        <v>98</v>
      </c>
      <c r="F35" s="15"/>
    </row>
    <row r="36" spans="1:6" x14ac:dyDescent="0.25">
      <c r="A36" s="1" t="s">
        <v>388</v>
      </c>
      <c r="B36" s="14">
        <v>17</v>
      </c>
      <c r="C36" s="123" t="s">
        <v>103</v>
      </c>
      <c r="D36" s="123">
        <v>7</v>
      </c>
      <c r="E36" s="23" t="s">
        <v>58</v>
      </c>
      <c r="F36" s="133">
        <v>1</v>
      </c>
    </row>
    <row r="37" spans="1:6" x14ac:dyDescent="0.25">
      <c r="A37" s="1"/>
      <c r="B37" s="14">
        <v>18</v>
      </c>
      <c r="C37" s="23" t="s">
        <v>106</v>
      </c>
      <c r="D37" s="23">
        <v>2</v>
      </c>
      <c r="E37" s="123" t="s">
        <v>76</v>
      </c>
      <c r="F37" s="137">
        <v>5</v>
      </c>
    </row>
    <row r="38" spans="1:6" x14ac:dyDescent="0.25">
      <c r="A38" s="3"/>
      <c r="B38" s="14">
        <v>19</v>
      </c>
      <c r="C38" s="23" t="s">
        <v>351</v>
      </c>
      <c r="D38" s="23">
        <v>6</v>
      </c>
      <c r="E38" s="123" t="s">
        <v>350</v>
      </c>
      <c r="F38" s="137">
        <v>11</v>
      </c>
    </row>
    <row r="39" spans="1:6" x14ac:dyDescent="0.25">
      <c r="A39" s="3"/>
      <c r="B39" s="1"/>
      <c r="C39" s="1"/>
      <c r="D39" s="1"/>
      <c r="E39" s="1"/>
      <c r="F39" s="1"/>
    </row>
    <row r="41" spans="1:6" x14ac:dyDescent="0.25">
      <c r="A41" s="3" t="s">
        <v>41</v>
      </c>
      <c r="B41" s="15" t="s">
        <v>3</v>
      </c>
      <c r="C41" s="15" t="s">
        <v>99</v>
      </c>
      <c r="D41" s="15"/>
      <c r="E41" s="15" t="s">
        <v>98</v>
      </c>
      <c r="F41" s="15"/>
    </row>
    <row r="42" spans="1:6" ht="15" customHeight="1" x14ac:dyDescent="0.25">
      <c r="A42" s="1" t="s">
        <v>388</v>
      </c>
      <c r="B42" s="14">
        <v>20</v>
      </c>
      <c r="C42" s="23" t="s">
        <v>103</v>
      </c>
      <c r="D42" s="23">
        <v>1</v>
      </c>
      <c r="E42" s="123" t="s">
        <v>350</v>
      </c>
      <c r="F42" s="137">
        <v>4</v>
      </c>
    </row>
    <row r="43" spans="1:6" ht="15" customHeight="1" x14ac:dyDescent="0.25">
      <c r="A43" s="1"/>
      <c r="B43" s="14">
        <v>21</v>
      </c>
      <c r="C43" s="123" t="s">
        <v>76</v>
      </c>
      <c r="D43" s="123">
        <v>10</v>
      </c>
      <c r="E43" s="23" t="s">
        <v>351</v>
      </c>
      <c r="F43" s="133">
        <v>9</v>
      </c>
    </row>
    <row r="44" spans="1:6" x14ac:dyDescent="0.25">
      <c r="B44" s="14">
        <v>22</v>
      </c>
      <c r="C44" s="123" t="s">
        <v>350</v>
      </c>
      <c r="D44" s="123">
        <v>12</v>
      </c>
      <c r="E44" s="23" t="s">
        <v>76</v>
      </c>
      <c r="F44" s="133">
        <v>5</v>
      </c>
    </row>
    <row r="46" spans="1:6" ht="18.75" x14ac:dyDescent="0.3">
      <c r="B46" s="26" t="s">
        <v>385</v>
      </c>
    </row>
  </sheetData>
  <printOptions horizontalCentered="1"/>
  <pageMargins left="0.70866141732283472" right="0.70866141732283472" top="0.74803149606299213" bottom="0.74803149606299213" header="0.31496062992125984" footer="0.31496062992125984"/>
  <pageSetup scale="63" orientation="landscape"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76401-4943-44BC-8F52-01A60527D530}">
  <sheetPr>
    <pageSetUpPr fitToPage="1"/>
  </sheetPr>
  <dimension ref="A2:AE50"/>
  <sheetViews>
    <sheetView showGridLines="0" topLeftCell="A12" workbookViewId="0">
      <selection activeCell="E14" sqref="E14"/>
    </sheetView>
  </sheetViews>
  <sheetFormatPr defaultRowHeight="15" x14ac:dyDescent="0.25"/>
  <cols>
    <col min="1" max="1" width="19.140625" customWidth="1"/>
    <col min="3" max="3" width="20.28515625" customWidth="1"/>
    <col min="4" max="4" width="3.140625" customWidth="1"/>
    <col min="5" max="5" width="20.85546875" customWidth="1"/>
    <col min="6" max="6" width="4.140625" customWidth="1"/>
    <col min="7" max="7" width="4.42578125" customWidth="1"/>
    <col min="8" max="8" width="14.85546875" customWidth="1"/>
    <col min="9" max="22" width="3" style="1" customWidth="1"/>
    <col min="23" max="23" width="3.7109375" style="1" customWidth="1"/>
    <col min="24" max="24" width="7.140625" style="1" bestFit="1" customWidth="1"/>
    <col min="25" max="25" width="5.28515625" bestFit="1" customWidth="1"/>
    <col min="26" max="26" width="4.7109375" bestFit="1" customWidth="1"/>
    <col min="27" max="27" width="3.140625" bestFit="1" customWidth="1"/>
    <col min="28" max="28" width="6.85546875" bestFit="1" customWidth="1"/>
    <col min="29" max="29" width="3.42578125" bestFit="1" customWidth="1"/>
    <col min="30" max="30" width="7.140625" bestFit="1" customWidth="1"/>
    <col min="31" max="31" width="8.140625" customWidth="1"/>
  </cols>
  <sheetData>
    <row r="2" spans="1:31" ht="18.75" x14ac:dyDescent="0.3">
      <c r="A2" s="1" t="s">
        <v>389</v>
      </c>
      <c r="B2" s="1"/>
      <c r="C2" s="1"/>
      <c r="D2" s="10" t="s">
        <v>509</v>
      </c>
      <c r="F2" s="1"/>
    </row>
    <row r="3" spans="1:31" ht="18.75" x14ac:dyDescent="0.3">
      <c r="A3" s="1"/>
      <c r="B3" s="1"/>
      <c r="C3" s="1"/>
      <c r="D3" s="10"/>
      <c r="F3" s="1"/>
    </row>
    <row r="4" spans="1:31" x14ac:dyDescent="0.25">
      <c r="A4" s="3" t="s">
        <v>356</v>
      </c>
      <c r="B4" s="15" t="s">
        <v>3</v>
      </c>
      <c r="C4" s="15" t="s">
        <v>99</v>
      </c>
      <c r="D4" s="15"/>
      <c r="E4" s="15" t="s">
        <v>98</v>
      </c>
      <c r="F4" s="15"/>
      <c r="X4" s="3" t="s">
        <v>244</v>
      </c>
      <c r="Y4" s="18" t="s">
        <v>115</v>
      </c>
      <c r="Z4" s="18" t="s">
        <v>112</v>
      </c>
      <c r="AA4" s="18" t="s">
        <v>113</v>
      </c>
      <c r="AB4" s="20" t="s">
        <v>117</v>
      </c>
      <c r="AC4" s="18" t="s">
        <v>114</v>
      </c>
      <c r="AD4" s="20" t="s">
        <v>116</v>
      </c>
      <c r="AE4" s="18" t="s">
        <v>118</v>
      </c>
    </row>
    <row r="5" spans="1:31" x14ac:dyDescent="0.25">
      <c r="A5" s="1" t="s">
        <v>357</v>
      </c>
      <c r="B5" s="14">
        <v>1</v>
      </c>
      <c r="C5" s="23" t="s">
        <v>12</v>
      </c>
      <c r="D5" s="23">
        <v>4</v>
      </c>
      <c r="E5" s="123" t="s">
        <v>103</v>
      </c>
      <c r="F5" s="123">
        <v>5</v>
      </c>
      <c r="H5" t="s">
        <v>76</v>
      </c>
      <c r="I5" s="30">
        <v>9</v>
      </c>
      <c r="J5" s="30">
        <v>4</v>
      </c>
      <c r="K5" s="38">
        <v>8</v>
      </c>
      <c r="L5" s="30">
        <v>4</v>
      </c>
      <c r="M5" s="32" t="s">
        <v>242</v>
      </c>
      <c r="N5" s="67"/>
      <c r="O5" s="38">
        <v>9</v>
      </c>
      <c r="P5" s="30">
        <v>0</v>
      </c>
      <c r="Q5" s="38">
        <v>7</v>
      </c>
      <c r="R5" s="30">
        <v>5</v>
      </c>
      <c r="S5" s="141">
        <v>1</v>
      </c>
      <c r="T5" s="140">
        <v>6</v>
      </c>
      <c r="U5" s="38">
        <v>6</v>
      </c>
      <c r="V5" s="30">
        <v>5</v>
      </c>
      <c r="X5" s="1">
        <v>6</v>
      </c>
      <c r="Y5" s="1">
        <v>5</v>
      </c>
      <c r="Z5" s="1">
        <v>1</v>
      </c>
      <c r="AA5" s="1">
        <f>I5+K5+O5+Q5+S5+U5</f>
        <v>40</v>
      </c>
      <c r="AB5" s="22">
        <f>AA5/X5</f>
        <v>6.666666666666667</v>
      </c>
      <c r="AC5" s="1">
        <f>J5+L5+P5+R5+T5+V5</f>
        <v>24</v>
      </c>
      <c r="AD5" s="22">
        <f>AC5/X5</f>
        <v>4</v>
      </c>
      <c r="AE5" s="1">
        <f>AA5-AC5</f>
        <v>16</v>
      </c>
    </row>
    <row r="6" spans="1:31" x14ac:dyDescent="0.25">
      <c r="A6" s="1"/>
      <c r="B6" s="14">
        <v>2</v>
      </c>
      <c r="C6" s="123" t="s">
        <v>38</v>
      </c>
      <c r="D6" s="123">
        <v>7</v>
      </c>
      <c r="E6" s="23" t="s">
        <v>106</v>
      </c>
      <c r="F6" s="23">
        <v>1</v>
      </c>
      <c r="H6" t="s">
        <v>103</v>
      </c>
      <c r="I6" s="155">
        <v>5</v>
      </c>
      <c r="J6" s="155">
        <v>4</v>
      </c>
      <c r="K6" s="156">
        <v>10</v>
      </c>
      <c r="L6" s="30">
        <v>2</v>
      </c>
      <c r="M6" s="38">
        <v>5</v>
      </c>
      <c r="N6" s="30">
        <v>4</v>
      </c>
      <c r="O6" s="141">
        <v>0</v>
      </c>
      <c r="P6" s="142">
        <v>9</v>
      </c>
      <c r="Q6" s="153">
        <v>4</v>
      </c>
      <c r="R6" s="152">
        <v>2</v>
      </c>
      <c r="S6" s="153">
        <v>6</v>
      </c>
      <c r="T6" s="154">
        <v>1</v>
      </c>
      <c r="U6" s="141">
        <v>5</v>
      </c>
      <c r="V6" s="140">
        <v>6</v>
      </c>
      <c r="X6" s="1">
        <v>7</v>
      </c>
      <c r="Y6" s="1">
        <v>5</v>
      </c>
      <c r="Z6" s="1">
        <v>2</v>
      </c>
      <c r="AA6" s="1">
        <f>I6+K6+M6+O6+Q6+S6+U6</f>
        <v>35</v>
      </c>
      <c r="AB6" s="22">
        <f t="shared" ref="AB6:AB14" si="0">AA6/X6</f>
        <v>5</v>
      </c>
      <c r="AC6" s="1">
        <f>J6+L6+N6+P6+R6+T6+V6</f>
        <v>28</v>
      </c>
      <c r="AD6" s="22">
        <f t="shared" ref="AD6:AD14" si="1">AC6/X6</f>
        <v>4</v>
      </c>
      <c r="AE6" s="1">
        <f t="shared" ref="AE6:AE14" si="2">AA6-AC6</f>
        <v>7</v>
      </c>
    </row>
    <row r="7" spans="1:31" x14ac:dyDescent="0.25">
      <c r="A7" s="1"/>
      <c r="B7" s="1"/>
      <c r="C7" s="17"/>
      <c r="D7" s="17"/>
      <c r="E7" s="17"/>
      <c r="F7" s="17"/>
      <c r="H7" t="s">
        <v>351</v>
      </c>
      <c r="I7" s="140">
        <v>5</v>
      </c>
      <c r="J7" s="140">
        <v>9</v>
      </c>
      <c r="K7" s="32" t="s">
        <v>242</v>
      </c>
      <c r="L7" s="67"/>
      <c r="M7" s="38">
        <v>13</v>
      </c>
      <c r="N7" s="30">
        <v>4</v>
      </c>
      <c r="O7" s="38">
        <v>10</v>
      </c>
      <c r="P7" s="30">
        <v>2</v>
      </c>
      <c r="Q7" s="141">
        <v>2</v>
      </c>
      <c r="R7" s="140">
        <v>4</v>
      </c>
      <c r="X7" s="1">
        <v>4</v>
      </c>
      <c r="Y7" s="1">
        <v>2</v>
      </c>
      <c r="Z7" s="1">
        <v>2</v>
      </c>
      <c r="AA7" s="1">
        <f>I7+M7+O7+Q7</f>
        <v>30</v>
      </c>
      <c r="AB7" s="22">
        <f t="shared" si="0"/>
        <v>7.5</v>
      </c>
      <c r="AC7" s="1">
        <f>J7+N7+P7+R7</f>
        <v>19</v>
      </c>
      <c r="AD7" s="22">
        <f t="shared" si="1"/>
        <v>4.75</v>
      </c>
      <c r="AE7" s="1">
        <f t="shared" si="2"/>
        <v>11</v>
      </c>
    </row>
    <row r="8" spans="1:31" x14ac:dyDescent="0.25">
      <c r="A8" s="1"/>
      <c r="B8" s="1"/>
      <c r="C8" s="1"/>
      <c r="D8" s="1"/>
      <c r="E8" s="1"/>
      <c r="F8" s="1"/>
      <c r="H8" t="s">
        <v>350</v>
      </c>
      <c r="I8" s="30">
        <v>9</v>
      </c>
      <c r="J8" s="30">
        <v>5</v>
      </c>
      <c r="K8" s="32" t="s">
        <v>242</v>
      </c>
      <c r="L8" s="67"/>
      <c r="M8" s="40">
        <v>4</v>
      </c>
      <c r="N8" s="35">
        <v>5</v>
      </c>
      <c r="O8" s="38">
        <v>8</v>
      </c>
      <c r="P8" s="30">
        <v>5</v>
      </c>
      <c r="Q8" s="40">
        <v>5</v>
      </c>
      <c r="R8" s="35">
        <v>7</v>
      </c>
      <c r="X8" s="1">
        <v>4</v>
      </c>
      <c r="Y8" s="1">
        <v>2</v>
      </c>
      <c r="Z8" s="1">
        <v>2</v>
      </c>
      <c r="AA8" s="1">
        <f>I8+M8+O8+Q8</f>
        <v>26</v>
      </c>
      <c r="AB8" s="22">
        <f t="shared" si="0"/>
        <v>6.5</v>
      </c>
      <c r="AC8" s="1">
        <f>J8+N8+P8+R8</f>
        <v>22</v>
      </c>
      <c r="AD8" s="22">
        <f t="shared" si="1"/>
        <v>5.5</v>
      </c>
      <c r="AE8" s="1">
        <f t="shared" si="2"/>
        <v>4</v>
      </c>
    </row>
    <row r="9" spans="1:31" x14ac:dyDescent="0.25">
      <c r="A9" s="3" t="s">
        <v>30</v>
      </c>
      <c r="B9" s="15" t="s">
        <v>3</v>
      </c>
      <c r="C9" s="15" t="s">
        <v>99</v>
      </c>
      <c r="D9" s="15"/>
      <c r="E9" s="15" t="s">
        <v>98</v>
      </c>
      <c r="F9" s="15"/>
      <c r="H9" t="s">
        <v>58</v>
      </c>
      <c r="I9" s="140">
        <v>4</v>
      </c>
      <c r="J9" s="140">
        <v>9</v>
      </c>
      <c r="K9" s="38">
        <v>6</v>
      </c>
      <c r="L9" s="30">
        <v>3</v>
      </c>
      <c r="M9" s="38">
        <v>5</v>
      </c>
      <c r="N9" s="30">
        <v>0</v>
      </c>
      <c r="O9" s="141">
        <v>2</v>
      </c>
      <c r="P9" s="140">
        <v>10</v>
      </c>
      <c r="X9" s="1">
        <v>4</v>
      </c>
      <c r="Y9" s="1">
        <v>2</v>
      </c>
      <c r="Z9" s="1">
        <v>2</v>
      </c>
      <c r="AA9" s="1">
        <f>I9+K9+M9+O9</f>
        <v>17</v>
      </c>
      <c r="AB9" s="22">
        <f t="shared" si="0"/>
        <v>4.25</v>
      </c>
      <c r="AC9" s="1">
        <f>J9+L9+N9+P9</f>
        <v>22</v>
      </c>
      <c r="AD9" s="22">
        <f t="shared" si="1"/>
        <v>5.5</v>
      </c>
      <c r="AE9" s="1">
        <f t="shared" si="2"/>
        <v>-5</v>
      </c>
    </row>
    <row r="10" spans="1:31" x14ac:dyDescent="0.25">
      <c r="A10" s="1" t="s">
        <v>352</v>
      </c>
      <c r="B10" s="14">
        <v>3</v>
      </c>
      <c r="C10" s="23" t="s">
        <v>351</v>
      </c>
      <c r="D10" s="23">
        <v>5</v>
      </c>
      <c r="E10" s="123" t="s">
        <v>350</v>
      </c>
      <c r="F10" s="123">
        <v>9</v>
      </c>
      <c r="H10" t="s">
        <v>123</v>
      </c>
      <c r="I10" s="30">
        <v>4</v>
      </c>
      <c r="J10" s="30">
        <v>1</v>
      </c>
      <c r="K10" s="141">
        <v>4</v>
      </c>
      <c r="L10" s="140">
        <v>8</v>
      </c>
      <c r="M10" s="32" t="s">
        <v>242</v>
      </c>
      <c r="N10" s="67"/>
      <c r="O10" s="141">
        <v>5</v>
      </c>
      <c r="P10" s="140">
        <v>8</v>
      </c>
      <c r="X10" s="1">
        <v>3</v>
      </c>
      <c r="Y10" s="1">
        <v>1</v>
      </c>
      <c r="Z10" s="1">
        <v>2</v>
      </c>
      <c r="AA10" s="1">
        <f>I10+K10+O10</f>
        <v>13</v>
      </c>
      <c r="AB10" s="22">
        <f t="shared" si="0"/>
        <v>4.333333333333333</v>
      </c>
      <c r="AC10" s="1">
        <f>J10+L10+P10</f>
        <v>17</v>
      </c>
      <c r="AD10" s="22">
        <f t="shared" si="1"/>
        <v>5.666666666666667</v>
      </c>
      <c r="AE10" s="1">
        <f t="shared" si="2"/>
        <v>-4</v>
      </c>
    </row>
    <row r="11" spans="1:31" x14ac:dyDescent="0.25">
      <c r="B11" s="14">
        <v>4</v>
      </c>
      <c r="C11" s="123" t="s">
        <v>76</v>
      </c>
      <c r="D11" s="123">
        <v>9</v>
      </c>
      <c r="E11" s="23" t="s">
        <v>58</v>
      </c>
      <c r="F11" s="23">
        <v>4</v>
      </c>
      <c r="H11" t="s">
        <v>38</v>
      </c>
      <c r="I11" s="30">
        <v>7</v>
      </c>
      <c r="J11" s="30">
        <v>1</v>
      </c>
      <c r="K11" s="141">
        <v>2</v>
      </c>
      <c r="L11" s="140">
        <v>10</v>
      </c>
      <c r="M11" s="141">
        <v>4</v>
      </c>
      <c r="N11" s="140">
        <v>13</v>
      </c>
      <c r="X11" s="1">
        <v>3</v>
      </c>
      <c r="Y11" s="1">
        <v>1</v>
      </c>
      <c r="Z11" s="1">
        <v>2</v>
      </c>
      <c r="AA11" s="1">
        <f>I11+K11+M11</f>
        <v>13</v>
      </c>
      <c r="AB11" s="22">
        <f t="shared" si="0"/>
        <v>4.333333333333333</v>
      </c>
      <c r="AC11" s="1">
        <f>J11+L11+N11</f>
        <v>24</v>
      </c>
      <c r="AD11" s="22">
        <f t="shared" si="1"/>
        <v>8</v>
      </c>
      <c r="AE11" s="1">
        <f t="shared" si="2"/>
        <v>-11</v>
      </c>
    </row>
    <row r="12" spans="1:31" x14ac:dyDescent="0.25">
      <c r="A12" s="1"/>
      <c r="B12" s="14">
        <v>5</v>
      </c>
      <c r="C12" s="123" t="s">
        <v>123</v>
      </c>
      <c r="D12" s="123">
        <v>4</v>
      </c>
      <c r="E12" s="23" t="s">
        <v>349</v>
      </c>
      <c r="F12" s="23">
        <v>1</v>
      </c>
      <c r="H12" t="s">
        <v>106</v>
      </c>
      <c r="I12" s="140">
        <v>1</v>
      </c>
      <c r="J12" s="140">
        <v>7</v>
      </c>
      <c r="K12" s="38">
        <v>9</v>
      </c>
      <c r="L12" s="30">
        <v>2</v>
      </c>
      <c r="M12" s="141">
        <v>0</v>
      </c>
      <c r="N12" s="140">
        <v>5</v>
      </c>
      <c r="X12" s="1">
        <v>3</v>
      </c>
      <c r="Y12" s="1">
        <v>1</v>
      </c>
      <c r="Z12" s="1">
        <v>2</v>
      </c>
      <c r="AA12" s="1">
        <f>I12+K12+M12</f>
        <v>10</v>
      </c>
      <c r="AB12" s="22">
        <f t="shared" si="0"/>
        <v>3.3333333333333335</v>
      </c>
      <c r="AC12" s="1">
        <f>J12+L12+N12</f>
        <v>14</v>
      </c>
      <c r="AD12" s="22">
        <f t="shared" si="1"/>
        <v>4.666666666666667</v>
      </c>
      <c r="AE12" s="1">
        <f t="shared" si="2"/>
        <v>-4</v>
      </c>
    </row>
    <row r="13" spans="1:31" x14ac:dyDescent="0.25">
      <c r="A13" s="1"/>
      <c r="B13" s="14">
        <v>6</v>
      </c>
      <c r="C13" s="123" t="s">
        <v>103</v>
      </c>
      <c r="D13" s="123">
        <v>10</v>
      </c>
      <c r="E13" s="23" t="s">
        <v>38</v>
      </c>
      <c r="F13" s="23">
        <v>2</v>
      </c>
      <c r="H13" t="s">
        <v>349</v>
      </c>
      <c r="I13" s="140">
        <v>1</v>
      </c>
      <c r="J13" s="140">
        <v>4</v>
      </c>
      <c r="K13" s="141">
        <v>3</v>
      </c>
      <c r="L13" s="140">
        <v>6</v>
      </c>
      <c r="X13" s="1">
        <v>2</v>
      </c>
      <c r="Y13" s="1">
        <v>0</v>
      </c>
      <c r="Z13" s="1">
        <v>2</v>
      </c>
      <c r="AA13" s="1">
        <f>I13+K13</f>
        <v>4</v>
      </c>
      <c r="AB13" s="22">
        <f t="shared" si="0"/>
        <v>2</v>
      </c>
      <c r="AC13" s="1">
        <f>J13+L13</f>
        <v>10</v>
      </c>
      <c r="AD13" s="22">
        <f t="shared" si="1"/>
        <v>5</v>
      </c>
      <c r="AE13" s="1">
        <f t="shared" si="2"/>
        <v>-6</v>
      </c>
    </row>
    <row r="14" spans="1:31" x14ac:dyDescent="0.25">
      <c r="A14" s="1"/>
      <c r="B14" s="14">
        <v>7</v>
      </c>
      <c r="C14" s="23" t="s">
        <v>12</v>
      </c>
      <c r="D14" s="23">
        <v>2</v>
      </c>
      <c r="E14" s="123" t="s">
        <v>106</v>
      </c>
      <c r="F14" s="123">
        <v>9</v>
      </c>
      <c r="H14" t="s">
        <v>12</v>
      </c>
      <c r="I14" s="157">
        <v>4</v>
      </c>
      <c r="J14" s="158">
        <v>5</v>
      </c>
      <c r="K14" s="149">
        <v>2</v>
      </c>
      <c r="L14" s="147">
        <v>9</v>
      </c>
      <c r="X14" s="1">
        <v>2</v>
      </c>
      <c r="Y14" s="1">
        <v>0</v>
      </c>
      <c r="Z14" s="1">
        <v>2</v>
      </c>
      <c r="AA14" s="1">
        <v>6</v>
      </c>
      <c r="AB14" s="22">
        <f t="shared" si="0"/>
        <v>3</v>
      </c>
      <c r="AC14" s="1">
        <f>J14+L14</f>
        <v>14</v>
      </c>
      <c r="AD14" s="22">
        <f t="shared" si="1"/>
        <v>7</v>
      </c>
      <c r="AE14" s="1">
        <f t="shared" si="2"/>
        <v>-8</v>
      </c>
    </row>
    <row r="15" spans="1:31" x14ac:dyDescent="0.25">
      <c r="A15" s="1"/>
      <c r="B15" s="27"/>
      <c r="C15" s="134"/>
      <c r="D15" s="129"/>
      <c r="E15" s="129"/>
      <c r="F15" s="129"/>
      <c r="Y15" s="1"/>
      <c r="Z15" s="1"/>
      <c r="AA15" s="1"/>
      <c r="AB15" s="1"/>
      <c r="AC15" s="1"/>
    </row>
    <row r="16" spans="1:31" x14ac:dyDescent="0.25">
      <c r="A16" s="1"/>
      <c r="B16" s="1"/>
      <c r="C16" s="135"/>
      <c r="D16" s="17"/>
      <c r="E16" s="17"/>
      <c r="F16" s="17"/>
    </row>
    <row r="17" spans="1:6" x14ac:dyDescent="0.25">
      <c r="A17" s="3" t="s">
        <v>32</v>
      </c>
      <c r="B17" s="15" t="s">
        <v>3</v>
      </c>
      <c r="C17" s="15" t="s">
        <v>99</v>
      </c>
      <c r="D17" s="15"/>
      <c r="E17" s="15" t="s">
        <v>98</v>
      </c>
      <c r="F17" s="15"/>
    </row>
    <row r="18" spans="1:6" x14ac:dyDescent="0.25">
      <c r="A18" s="1" t="s">
        <v>352</v>
      </c>
      <c r="B18" s="14">
        <v>8</v>
      </c>
      <c r="C18" s="123" t="s">
        <v>76</v>
      </c>
      <c r="D18" s="123">
        <v>8</v>
      </c>
      <c r="E18" s="23" t="s">
        <v>123</v>
      </c>
      <c r="F18" s="23">
        <v>4</v>
      </c>
    </row>
    <row r="19" spans="1:6" x14ac:dyDescent="0.25">
      <c r="A19" s="1"/>
      <c r="B19" s="14">
        <v>9</v>
      </c>
      <c r="C19" s="123" t="s">
        <v>58</v>
      </c>
      <c r="D19" s="123">
        <v>6</v>
      </c>
      <c r="E19" s="23" t="s">
        <v>349</v>
      </c>
      <c r="F19" s="23">
        <v>3</v>
      </c>
    </row>
    <row r="20" spans="1:6" x14ac:dyDescent="0.25">
      <c r="A20" s="1"/>
      <c r="B20" s="1"/>
      <c r="C20" s="17"/>
      <c r="D20" s="17"/>
      <c r="E20" s="17"/>
      <c r="F20" s="17"/>
    </row>
    <row r="21" spans="1:6" x14ac:dyDescent="0.25">
      <c r="A21" s="3"/>
      <c r="B21" s="1"/>
      <c r="C21" s="1"/>
      <c r="D21" s="1"/>
      <c r="E21" s="1"/>
      <c r="F21" s="28"/>
    </row>
    <row r="22" spans="1:6" x14ac:dyDescent="0.25">
      <c r="A22" s="3" t="s">
        <v>34</v>
      </c>
      <c r="B22" s="15" t="s">
        <v>3</v>
      </c>
      <c r="C22" s="15" t="s">
        <v>99</v>
      </c>
      <c r="D22" s="15"/>
      <c r="E22" s="15" t="s">
        <v>98</v>
      </c>
      <c r="F22" s="15"/>
    </row>
    <row r="23" spans="1:6" x14ac:dyDescent="0.25">
      <c r="A23" s="1" t="s">
        <v>354</v>
      </c>
      <c r="B23" s="14">
        <v>10</v>
      </c>
      <c r="C23" s="23" t="s">
        <v>350</v>
      </c>
      <c r="D23" s="23">
        <v>4</v>
      </c>
      <c r="E23" s="123" t="s">
        <v>103</v>
      </c>
      <c r="F23" s="123">
        <v>5</v>
      </c>
    </row>
    <row r="24" spans="1:6" x14ac:dyDescent="0.25">
      <c r="A24" s="1"/>
      <c r="B24" s="14">
        <v>11</v>
      </c>
      <c r="C24" s="123" t="s">
        <v>351</v>
      </c>
      <c r="D24" s="123">
        <v>13</v>
      </c>
      <c r="E24" s="23" t="s">
        <v>38</v>
      </c>
      <c r="F24" s="23">
        <v>4</v>
      </c>
    </row>
    <row r="25" spans="1:6" x14ac:dyDescent="0.25">
      <c r="A25" s="1"/>
      <c r="B25" s="14">
        <v>12</v>
      </c>
      <c r="C25" s="123" t="s">
        <v>58</v>
      </c>
      <c r="D25" s="123">
        <v>5</v>
      </c>
      <c r="E25" s="23" t="s">
        <v>106</v>
      </c>
      <c r="F25" s="23">
        <v>0</v>
      </c>
    </row>
    <row r="26" spans="1:6" x14ac:dyDescent="0.25">
      <c r="A26" s="1"/>
      <c r="B26" s="27"/>
      <c r="C26" s="129"/>
      <c r="D26" s="129"/>
      <c r="E26" s="129"/>
      <c r="F26" s="129"/>
    </row>
    <row r="27" spans="1:6" x14ac:dyDescent="0.25">
      <c r="A27" s="1"/>
      <c r="B27" s="1"/>
      <c r="C27" s="17"/>
      <c r="D27" s="17"/>
      <c r="E27" s="17"/>
      <c r="F27" s="17"/>
    </row>
    <row r="28" spans="1:6" x14ac:dyDescent="0.25">
      <c r="A28" s="3" t="s">
        <v>35</v>
      </c>
      <c r="B28" s="15" t="s">
        <v>3</v>
      </c>
      <c r="C28" s="15" t="s">
        <v>99</v>
      </c>
      <c r="D28" s="15"/>
      <c r="E28" s="15" t="s">
        <v>98</v>
      </c>
      <c r="F28" s="15"/>
    </row>
    <row r="29" spans="1:6" x14ac:dyDescent="0.25">
      <c r="A29" s="1" t="s">
        <v>354</v>
      </c>
      <c r="B29" s="14">
        <v>13</v>
      </c>
      <c r="C29" s="123" t="s">
        <v>76</v>
      </c>
      <c r="D29" s="123">
        <v>9</v>
      </c>
      <c r="E29" s="23" t="s">
        <v>103</v>
      </c>
      <c r="F29" s="23">
        <v>0</v>
      </c>
    </row>
    <row r="30" spans="1:6" x14ac:dyDescent="0.25">
      <c r="A30" s="1"/>
      <c r="B30" s="14">
        <v>14</v>
      </c>
      <c r="C30" s="123" t="s">
        <v>351</v>
      </c>
      <c r="D30" s="123">
        <v>10</v>
      </c>
      <c r="E30" s="23" t="s">
        <v>58</v>
      </c>
      <c r="F30" s="23">
        <v>2</v>
      </c>
    </row>
    <row r="31" spans="1:6" x14ac:dyDescent="0.25">
      <c r="A31" s="1"/>
      <c r="B31" s="14">
        <v>15</v>
      </c>
      <c r="C31" s="123" t="s">
        <v>350</v>
      </c>
      <c r="D31" s="123">
        <v>8</v>
      </c>
      <c r="E31" s="23" t="s">
        <v>123</v>
      </c>
      <c r="F31" s="23">
        <v>5</v>
      </c>
    </row>
    <row r="32" spans="1:6" x14ac:dyDescent="0.25">
      <c r="A32" s="1"/>
      <c r="B32" s="1"/>
      <c r="C32" s="17"/>
      <c r="D32" s="17"/>
      <c r="E32" s="17"/>
      <c r="F32" s="17"/>
    </row>
    <row r="33" spans="1:6" x14ac:dyDescent="0.25">
      <c r="A33" s="1"/>
      <c r="B33" s="28"/>
      <c r="C33" s="77"/>
      <c r="D33" s="77"/>
      <c r="E33" s="77"/>
      <c r="F33" s="77"/>
    </row>
    <row r="34" spans="1:6" x14ac:dyDescent="0.25">
      <c r="A34" s="3" t="s">
        <v>37</v>
      </c>
      <c r="B34" s="15" t="s">
        <v>3</v>
      </c>
      <c r="C34" s="15" t="s">
        <v>99</v>
      </c>
      <c r="D34" s="15"/>
      <c r="E34" s="15" t="s">
        <v>98</v>
      </c>
      <c r="F34" s="15"/>
    </row>
    <row r="35" spans="1:6" x14ac:dyDescent="0.25">
      <c r="A35" s="1" t="s">
        <v>355</v>
      </c>
      <c r="B35" s="14">
        <v>16</v>
      </c>
      <c r="C35" s="123" t="s">
        <v>103</v>
      </c>
      <c r="D35" s="123">
        <v>4</v>
      </c>
      <c r="E35" s="23" t="s">
        <v>351</v>
      </c>
      <c r="F35" s="133">
        <v>2</v>
      </c>
    </row>
    <row r="36" spans="1:6" x14ac:dyDescent="0.25">
      <c r="A36" s="1"/>
      <c r="B36" s="14">
        <v>17</v>
      </c>
      <c r="C36" s="123" t="s">
        <v>76</v>
      </c>
      <c r="D36" s="123">
        <v>7</v>
      </c>
      <c r="E36" s="23" t="s">
        <v>350</v>
      </c>
      <c r="F36" s="133">
        <v>5</v>
      </c>
    </row>
    <row r="37" spans="1:6" x14ac:dyDescent="0.25">
      <c r="A37" s="1"/>
      <c r="B37" s="27"/>
      <c r="C37" s="129"/>
      <c r="D37" s="129"/>
      <c r="E37" s="134"/>
      <c r="F37" s="138"/>
    </row>
    <row r="38" spans="1:6" x14ac:dyDescent="0.25">
      <c r="A38" s="1"/>
      <c r="B38" s="28"/>
      <c r="C38" s="77"/>
      <c r="D38" s="77"/>
      <c r="E38" s="136"/>
      <c r="F38" s="139"/>
    </row>
    <row r="39" spans="1:6" x14ac:dyDescent="0.25">
      <c r="A39" s="3" t="s">
        <v>41</v>
      </c>
      <c r="B39" s="15" t="s">
        <v>3</v>
      </c>
      <c r="C39" s="15" t="s">
        <v>99</v>
      </c>
      <c r="D39" s="15"/>
      <c r="E39" s="15" t="s">
        <v>98</v>
      </c>
      <c r="F39" s="15"/>
    </row>
    <row r="40" spans="1:6" x14ac:dyDescent="0.25">
      <c r="A40" s="1" t="s">
        <v>355</v>
      </c>
      <c r="B40" s="14">
        <v>18</v>
      </c>
      <c r="C40" s="123" t="s">
        <v>103</v>
      </c>
      <c r="D40" s="123">
        <v>6</v>
      </c>
      <c r="E40" s="23" t="s">
        <v>76</v>
      </c>
      <c r="F40" s="133">
        <v>1</v>
      </c>
    </row>
    <row r="41" spans="1:6" x14ac:dyDescent="0.25">
      <c r="A41" s="1"/>
      <c r="B41" s="14">
        <v>19</v>
      </c>
      <c r="C41" s="23" t="s">
        <v>103</v>
      </c>
      <c r="D41" s="23">
        <v>5</v>
      </c>
      <c r="E41" s="123" t="s">
        <v>76</v>
      </c>
      <c r="F41" s="137">
        <v>6</v>
      </c>
    </row>
    <row r="42" spans="1:6" x14ac:dyDescent="0.25">
      <c r="A42" s="3"/>
      <c r="B42" s="1"/>
      <c r="C42" s="1"/>
      <c r="D42" s="1"/>
      <c r="E42" s="1"/>
      <c r="F42" s="1"/>
    </row>
    <row r="43" spans="1:6" ht="18.75" x14ac:dyDescent="0.3">
      <c r="B43" s="26" t="s">
        <v>353</v>
      </c>
    </row>
    <row r="50" ht="27.75" customHeight="1" x14ac:dyDescent="0.25"/>
  </sheetData>
  <phoneticPr fontId="2" type="noConversion"/>
  <printOptions horizontalCentered="1"/>
  <pageMargins left="0.70866141732283472" right="0.70866141732283472" top="0.74803149606299213" bottom="0.74803149606299213" header="0.31496062992125984" footer="0.31496062992125984"/>
  <pageSetup scale="65"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A1DFE-768D-4403-BCB2-063B62EBFCC7}">
  <sheetPr>
    <pageSetUpPr fitToPage="1"/>
  </sheetPr>
  <dimension ref="A2:AF54"/>
  <sheetViews>
    <sheetView showGridLines="0" zoomScaleNormal="100" workbookViewId="0">
      <selection activeCell="D35" sqref="D35"/>
    </sheetView>
  </sheetViews>
  <sheetFormatPr defaultRowHeight="15" x14ac:dyDescent="0.25"/>
  <cols>
    <col min="1" max="1" width="19.140625" customWidth="1"/>
    <col min="2" max="2" width="8.5703125" customWidth="1"/>
    <col min="3" max="3" width="19.85546875" customWidth="1"/>
    <col min="4" max="4" width="5.5703125" customWidth="1"/>
    <col min="5" max="5" width="21.42578125" customWidth="1"/>
    <col min="6" max="7" width="4.140625" customWidth="1"/>
    <col min="8" max="8" width="14.85546875" style="43" customWidth="1"/>
    <col min="9" max="22" width="3" style="17" customWidth="1"/>
    <col min="23" max="23" width="3.7109375" style="17" customWidth="1"/>
    <col min="24" max="24" width="7" style="17" bestFit="1" customWidth="1"/>
    <col min="25" max="25" width="5.140625" style="17" bestFit="1" customWidth="1"/>
    <col min="26" max="26" width="4.7109375" style="17" bestFit="1" customWidth="1"/>
    <col min="27" max="27" width="3.140625" style="17" bestFit="1" customWidth="1"/>
    <col min="28" max="28" width="6.85546875" style="17" bestFit="1" customWidth="1"/>
    <col min="29" max="29" width="3.42578125" style="17" bestFit="1" customWidth="1"/>
    <col min="30" max="30" width="7.140625" style="17" bestFit="1" customWidth="1"/>
    <col min="31" max="31" width="8.140625" style="17" bestFit="1" customWidth="1"/>
    <col min="32" max="32" width="9.140625" style="43"/>
  </cols>
  <sheetData>
    <row r="2" spans="1:32" ht="18.75" x14ac:dyDescent="0.3">
      <c r="A2" s="1"/>
      <c r="B2" s="1"/>
      <c r="C2" s="1"/>
      <c r="D2" s="10" t="s">
        <v>508</v>
      </c>
      <c r="F2" s="1"/>
    </row>
    <row r="3" spans="1:32" ht="18.75" x14ac:dyDescent="0.3">
      <c r="A3" s="1"/>
      <c r="B3" s="1"/>
      <c r="C3" s="1"/>
      <c r="D3" s="10"/>
      <c r="F3" s="1"/>
    </row>
    <row r="4" spans="1:32" x14ac:dyDescent="0.25">
      <c r="A4" s="3" t="s">
        <v>28</v>
      </c>
      <c r="B4" s="15" t="s">
        <v>3</v>
      </c>
      <c r="C4" s="15" t="s">
        <v>99</v>
      </c>
      <c r="D4" s="15"/>
      <c r="E4" s="15" t="s">
        <v>98</v>
      </c>
      <c r="F4" s="15"/>
      <c r="X4" s="18" t="s">
        <v>244</v>
      </c>
      <c r="Y4" s="18" t="s">
        <v>115</v>
      </c>
      <c r="Z4" s="18" t="s">
        <v>112</v>
      </c>
      <c r="AA4" s="18" t="s">
        <v>113</v>
      </c>
      <c r="AB4" s="20" t="s">
        <v>117</v>
      </c>
      <c r="AC4" s="18" t="s">
        <v>114</v>
      </c>
      <c r="AD4" s="20" t="s">
        <v>116</v>
      </c>
      <c r="AE4" s="18" t="s">
        <v>118</v>
      </c>
    </row>
    <row r="5" spans="1:32" x14ac:dyDescent="0.25">
      <c r="A5" s="1" t="s">
        <v>380</v>
      </c>
      <c r="B5" s="14">
        <v>1</v>
      </c>
      <c r="C5" s="123" t="s">
        <v>123</v>
      </c>
      <c r="D5" s="123">
        <v>8</v>
      </c>
      <c r="E5" s="23" t="s">
        <v>378</v>
      </c>
      <c r="F5" s="23">
        <v>2</v>
      </c>
      <c r="H5" s="43" t="s">
        <v>76</v>
      </c>
      <c r="I5" s="30">
        <v>6</v>
      </c>
      <c r="J5" s="30">
        <v>4</v>
      </c>
      <c r="K5" s="38">
        <v>10</v>
      </c>
      <c r="L5" s="30">
        <v>3</v>
      </c>
      <c r="M5" s="32" t="s">
        <v>242</v>
      </c>
      <c r="N5" s="67"/>
      <c r="O5" s="38">
        <v>2</v>
      </c>
      <c r="P5" s="30">
        <v>1</v>
      </c>
      <c r="Q5" s="141">
        <v>2</v>
      </c>
      <c r="R5" s="140">
        <v>3</v>
      </c>
      <c r="S5" s="38">
        <v>3</v>
      </c>
      <c r="T5" s="30">
        <v>2</v>
      </c>
      <c r="U5" s="38">
        <v>10</v>
      </c>
      <c r="V5" s="30">
        <v>3</v>
      </c>
      <c r="W5" s="31"/>
      <c r="X5" s="17">
        <v>6</v>
      </c>
      <c r="Y5" s="17">
        <v>5</v>
      </c>
      <c r="Z5" s="17">
        <v>1</v>
      </c>
      <c r="AA5" s="17">
        <f>I5+K5+O5+Q5+S5+U5</f>
        <v>33</v>
      </c>
      <c r="AB5" s="19">
        <f>AA5/X5</f>
        <v>5.5</v>
      </c>
      <c r="AC5" s="17">
        <f>J5+L5+P5+R5+T5+V5</f>
        <v>16</v>
      </c>
      <c r="AD5" s="19">
        <f>AC5/X5</f>
        <v>2.6666666666666665</v>
      </c>
      <c r="AE5" s="17">
        <f>AA5-AC5</f>
        <v>17</v>
      </c>
    </row>
    <row r="6" spans="1:32" x14ac:dyDescent="0.25">
      <c r="A6" s="1"/>
      <c r="B6" s="14">
        <v>2</v>
      </c>
      <c r="C6" s="123" t="s">
        <v>18</v>
      </c>
      <c r="D6" s="123">
        <v>5</v>
      </c>
      <c r="E6" s="23" t="s">
        <v>379</v>
      </c>
      <c r="F6" s="23">
        <v>0</v>
      </c>
      <c r="H6" s="43" t="s">
        <v>103</v>
      </c>
      <c r="I6" s="160">
        <v>0</v>
      </c>
      <c r="J6" s="160">
        <v>10</v>
      </c>
      <c r="K6" s="156">
        <v>13</v>
      </c>
      <c r="L6" s="30">
        <v>2</v>
      </c>
      <c r="M6" s="38">
        <v>15</v>
      </c>
      <c r="N6" s="30">
        <v>6</v>
      </c>
      <c r="O6" s="38">
        <v>4</v>
      </c>
      <c r="P6" s="30">
        <v>0</v>
      </c>
      <c r="Q6" s="38">
        <v>5</v>
      </c>
      <c r="R6" s="30">
        <v>4</v>
      </c>
      <c r="S6" s="44" t="s">
        <v>242</v>
      </c>
      <c r="T6" s="67"/>
      <c r="U6" s="141">
        <v>3</v>
      </c>
      <c r="V6" s="140">
        <v>10</v>
      </c>
      <c r="W6" s="31"/>
      <c r="X6" s="17">
        <v>6</v>
      </c>
      <c r="Y6" s="17">
        <v>4</v>
      </c>
      <c r="Z6" s="17">
        <v>2</v>
      </c>
      <c r="AA6" s="17">
        <f>I6+K6+M6+O6+Q6+U6</f>
        <v>40</v>
      </c>
      <c r="AB6" s="19">
        <f>AA6/X6</f>
        <v>6.666666666666667</v>
      </c>
      <c r="AC6" s="17">
        <f>J6+L6+N6+P6+R6+V6</f>
        <v>32</v>
      </c>
      <c r="AD6" s="19">
        <f>AC6/X6</f>
        <v>5.333333333333333</v>
      </c>
      <c r="AE6" s="17">
        <f>AA6-AC6</f>
        <v>8</v>
      </c>
    </row>
    <row r="7" spans="1:32" x14ac:dyDescent="0.25">
      <c r="A7" s="1"/>
      <c r="B7" s="14">
        <v>3</v>
      </c>
      <c r="C7" s="123" t="s">
        <v>76</v>
      </c>
      <c r="D7" s="123">
        <v>6</v>
      </c>
      <c r="E7" s="23" t="s">
        <v>351</v>
      </c>
      <c r="F7" s="23">
        <v>4</v>
      </c>
      <c r="H7" s="43" t="s">
        <v>108</v>
      </c>
      <c r="I7" s="30">
        <v>10</v>
      </c>
      <c r="J7" s="30">
        <v>0</v>
      </c>
      <c r="K7" s="38">
        <v>3</v>
      </c>
      <c r="L7" s="30">
        <v>1</v>
      </c>
      <c r="M7" s="141">
        <v>3</v>
      </c>
      <c r="N7" s="140">
        <v>10</v>
      </c>
      <c r="O7" s="38">
        <v>11</v>
      </c>
      <c r="P7" s="30">
        <v>3</v>
      </c>
      <c r="Q7" s="38">
        <v>3</v>
      </c>
      <c r="R7" s="30">
        <v>2</v>
      </c>
      <c r="S7" s="141">
        <v>2</v>
      </c>
      <c r="T7" s="140">
        <v>3</v>
      </c>
      <c r="U7" s="31"/>
      <c r="V7" s="31"/>
      <c r="W7" s="31"/>
      <c r="X7" s="17">
        <v>6</v>
      </c>
      <c r="Y7" s="17">
        <v>4</v>
      </c>
      <c r="Z7" s="17">
        <v>2</v>
      </c>
      <c r="AA7" s="17">
        <f>I7+K7+M7+O7+Q7+S7</f>
        <v>32</v>
      </c>
      <c r="AB7" s="19">
        <f>AA7/X7</f>
        <v>5.333333333333333</v>
      </c>
      <c r="AC7" s="17">
        <f>J7+L7+N7+P7+R7+T7</f>
        <v>19</v>
      </c>
      <c r="AD7" s="19">
        <f>AC7/X7</f>
        <v>3.1666666666666665</v>
      </c>
      <c r="AE7" s="17">
        <f>AA7-AC7</f>
        <v>13</v>
      </c>
    </row>
    <row r="8" spans="1:32" x14ac:dyDescent="0.25">
      <c r="A8" s="1"/>
      <c r="B8" s="1"/>
      <c r="C8" s="17"/>
      <c r="D8" s="17"/>
      <c r="E8" s="17"/>
      <c r="F8" s="17"/>
      <c r="H8" s="43" t="s">
        <v>18</v>
      </c>
      <c r="I8" s="30">
        <v>5</v>
      </c>
      <c r="J8" s="30">
        <v>0</v>
      </c>
      <c r="K8" s="38">
        <v>7</v>
      </c>
      <c r="L8" s="30">
        <v>1</v>
      </c>
      <c r="M8" s="38">
        <v>10</v>
      </c>
      <c r="N8" s="30">
        <v>3</v>
      </c>
      <c r="O8" s="141">
        <v>1</v>
      </c>
      <c r="P8" s="140">
        <v>2</v>
      </c>
      <c r="Q8" s="141">
        <v>4</v>
      </c>
      <c r="R8" s="140">
        <v>5</v>
      </c>
      <c r="X8" s="17">
        <v>5</v>
      </c>
      <c r="Y8" s="17">
        <v>3</v>
      </c>
      <c r="Z8" s="17">
        <v>2</v>
      </c>
      <c r="AA8" s="17">
        <f>I8+K8+M8+O8+Q8</f>
        <v>27</v>
      </c>
      <c r="AB8" s="19">
        <f t="shared" ref="AB8:AB16" si="0">AA8/X8</f>
        <v>5.4</v>
      </c>
      <c r="AC8" s="17">
        <f>J8+L8+N8+P8+R8</f>
        <v>11</v>
      </c>
      <c r="AD8" s="19">
        <f t="shared" ref="AD8:AD16" si="1">AC8/X8</f>
        <v>2.2000000000000002</v>
      </c>
      <c r="AE8" s="17">
        <f t="shared" ref="AE8:AE16" si="2">AA8-AC8</f>
        <v>16</v>
      </c>
    </row>
    <row r="9" spans="1:32" x14ac:dyDescent="0.25">
      <c r="A9" s="1"/>
      <c r="B9" s="1"/>
      <c r="C9" s="1"/>
      <c r="D9" s="1"/>
      <c r="E9" s="1"/>
      <c r="F9" s="1"/>
      <c r="H9" s="43" t="s">
        <v>38</v>
      </c>
      <c r="I9" s="30">
        <v>13</v>
      </c>
      <c r="J9" s="30">
        <v>4</v>
      </c>
      <c r="K9" s="141">
        <v>1</v>
      </c>
      <c r="L9" s="140">
        <v>3</v>
      </c>
      <c r="M9" s="38">
        <v>2</v>
      </c>
      <c r="N9" s="30">
        <v>1</v>
      </c>
      <c r="O9" s="141">
        <v>3</v>
      </c>
      <c r="P9" s="140">
        <v>11</v>
      </c>
      <c r="X9" s="17">
        <v>4</v>
      </c>
      <c r="Y9" s="17">
        <v>2</v>
      </c>
      <c r="Z9" s="17">
        <v>2</v>
      </c>
      <c r="AA9" s="17">
        <f>I9+K9+M9+O9</f>
        <v>19</v>
      </c>
      <c r="AB9" s="19">
        <f t="shared" si="0"/>
        <v>4.75</v>
      </c>
      <c r="AC9" s="17">
        <f>J9+L9+N9+P9</f>
        <v>19</v>
      </c>
      <c r="AD9" s="19">
        <f t="shared" si="1"/>
        <v>4.75</v>
      </c>
      <c r="AE9" s="17">
        <f t="shared" si="2"/>
        <v>0</v>
      </c>
    </row>
    <row r="10" spans="1:32" x14ac:dyDescent="0.25">
      <c r="A10" s="3" t="s">
        <v>30</v>
      </c>
      <c r="B10" s="15" t="s">
        <v>3</v>
      </c>
      <c r="C10" s="15" t="s">
        <v>99</v>
      </c>
      <c r="D10" s="15"/>
      <c r="E10" s="15" t="s">
        <v>98</v>
      </c>
      <c r="F10" s="15"/>
      <c r="H10" s="43" t="s">
        <v>58</v>
      </c>
      <c r="I10" s="140">
        <v>0</v>
      </c>
      <c r="J10" s="140">
        <v>5</v>
      </c>
      <c r="K10" s="38">
        <v>12</v>
      </c>
      <c r="L10" s="30">
        <v>4</v>
      </c>
      <c r="M10" s="38">
        <v>6</v>
      </c>
      <c r="N10" s="30">
        <v>5</v>
      </c>
      <c r="O10" s="141">
        <v>0</v>
      </c>
      <c r="P10" s="140">
        <v>4</v>
      </c>
      <c r="X10" s="17">
        <v>4</v>
      </c>
      <c r="Y10" s="17">
        <v>2</v>
      </c>
      <c r="Z10" s="17">
        <v>2</v>
      </c>
      <c r="AA10" s="17">
        <f>I10+K10+M10+O10</f>
        <v>18</v>
      </c>
      <c r="AB10" s="19">
        <f t="shared" si="0"/>
        <v>4.5</v>
      </c>
      <c r="AC10" s="17">
        <f>J10+L10+N10+P10</f>
        <v>18</v>
      </c>
      <c r="AD10" s="19">
        <f t="shared" si="1"/>
        <v>4.5</v>
      </c>
      <c r="AE10" s="17">
        <f t="shared" si="2"/>
        <v>0</v>
      </c>
    </row>
    <row r="11" spans="1:32" x14ac:dyDescent="0.25">
      <c r="A11" s="1" t="s">
        <v>381</v>
      </c>
      <c r="B11" s="14">
        <v>4</v>
      </c>
      <c r="C11" s="23" t="s">
        <v>58</v>
      </c>
      <c r="D11" s="23">
        <v>0</v>
      </c>
      <c r="E11" s="123" t="s">
        <v>349</v>
      </c>
      <c r="F11" s="123">
        <v>5</v>
      </c>
      <c r="H11" s="43" t="s">
        <v>349</v>
      </c>
      <c r="I11" s="30">
        <v>5</v>
      </c>
      <c r="J11" s="30">
        <v>0</v>
      </c>
      <c r="K11" s="141">
        <v>3</v>
      </c>
      <c r="L11" s="140">
        <v>10</v>
      </c>
      <c r="M11" s="141">
        <v>1</v>
      </c>
      <c r="N11" s="140">
        <v>2</v>
      </c>
      <c r="X11" s="17">
        <v>3</v>
      </c>
      <c r="Y11" s="17">
        <v>1</v>
      </c>
      <c r="Z11" s="17">
        <v>2</v>
      </c>
      <c r="AA11" s="17">
        <f>I11+K11+M11</f>
        <v>9</v>
      </c>
      <c r="AB11" s="19">
        <f t="shared" si="0"/>
        <v>3</v>
      </c>
      <c r="AC11" s="17">
        <f>J11+L11+N11</f>
        <v>12</v>
      </c>
      <c r="AD11" s="19">
        <f t="shared" si="1"/>
        <v>4</v>
      </c>
      <c r="AE11" s="17">
        <f t="shared" si="2"/>
        <v>-3</v>
      </c>
    </row>
    <row r="12" spans="1:32" x14ac:dyDescent="0.25">
      <c r="B12" s="14">
        <v>5</v>
      </c>
      <c r="C12" s="23" t="s">
        <v>103</v>
      </c>
      <c r="D12" s="23">
        <v>0</v>
      </c>
      <c r="E12" s="123" t="s">
        <v>108</v>
      </c>
      <c r="F12" s="123">
        <v>10</v>
      </c>
      <c r="H12" s="43" t="s">
        <v>378</v>
      </c>
      <c r="I12" s="140">
        <v>2</v>
      </c>
      <c r="J12" s="140">
        <v>8</v>
      </c>
      <c r="K12" s="38">
        <v>15</v>
      </c>
      <c r="L12" s="30">
        <v>5</v>
      </c>
      <c r="M12" s="141">
        <v>5</v>
      </c>
      <c r="N12" s="140">
        <v>6</v>
      </c>
      <c r="X12" s="17">
        <v>3</v>
      </c>
      <c r="Y12" s="17">
        <v>1</v>
      </c>
      <c r="Z12" s="17">
        <v>2</v>
      </c>
      <c r="AA12" s="17">
        <f>I12+K12+M12</f>
        <v>22</v>
      </c>
      <c r="AB12" s="19">
        <f t="shared" si="0"/>
        <v>7.333333333333333</v>
      </c>
      <c r="AC12" s="17">
        <f>J12+L12+N12</f>
        <v>19</v>
      </c>
      <c r="AD12" s="19">
        <f t="shared" si="1"/>
        <v>6.333333333333333</v>
      </c>
      <c r="AE12" s="17">
        <f t="shared" si="2"/>
        <v>3</v>
      </c>
    </row>
    <row r="13" spans="1:32" x14ac:dyDescent="0.25">
      <c r="A13" s="1"/>
      <c r="B13" s="14">
        <v>6</v>
      </c>
      <c r="C13" s="23" t="s">
        <v>382</v>
      </c>
      <c r="D13" s="23">
        <v>4</v>
      </c>
      <c r="E13" s="123" t="s">
        <v>38</v>
      </c>
      <c r="F13" s="123">
        <v>13</v>
      </c>
      <c r="H13" s="43" t="s">
        <v>123</v>
      </c>
      <c r="I13" s="30">
        <v>8</v>
      </c>
      <c r="J13" s="30">
        <v>2</v>
      </c>
      <c r="K13" s="141">
        <v>1</v>
      </c>
      <c r="L13" s="140">
        <v>7</v>
      </c>
      <c r="M13" s="141">
        <v>6</v>
      </c>
      <c r="N13" s="140">
        <v>15</v>
      </c>
      <c r="O13" s="19"/>
      <c r="Q13" s="43"/>
      <c r="R13"/>
      <c r="S13"/>
      <c r="T13"/>
      <c r="U13"/>
      <c r="V13"/>
      <c r="W13"/>
      <c r="X13" s="17">
        <v>3</v>
      </c>
      <c r="Y13" s="17">
        <v>1</v>
      </c>
      <c r="Z13" s="1">
        <v>2</v>
      </c>
      <c r="AA13" s="1">
        <f>I13+K13+M13</f>
        <v>15</v>
      </c>
      <c r="AB13" s="19">
        <f t="shared" si="0"/>
        <v>5</v>
      </c>
      <c r="AC13" s="1">
        <f>J13+L13+N13</f>
        <v>24</v>
      </c>
      <c r="AD13" s="19">
        <f t="shared" si="1"/>
        <v>8</v>
      </c>
      <c r="AE13" s="17">
        <f t="shared" si="2"/>
        <v>-9</v>
      </c>
      <c r="AF13"/>
    </row>
    <row r="14" spans="1:32" x14ac:dyDescent="0.25">
      <c r="A14" s="1"/>
      <c r="B14" s="27"/>
      <c r="C14" s="134"/>
      <c r="D14" s="129"/>
      <c r="E14" s="129"/>
      <c r="F14" s="129"/>
      <c r="H14" s="43" t="s">
        <v>351</v>
      </c>
      <c r="I14" s="140">
        <v>4</v>
      </c>
      <c r="J14" s="140">
        <v>6</v>
      </c>
      <c r="K14" s="141">
        <v>4</v>
      </c>
      <c r="L14" s="140">
        <v>12</v>
      </c>
      <c r="M14" s="159"/>
      <c r="N14" s="43"/>
      <c r="O14" s="159"/>
      <c r="P14" s="43"/>
      <c r="Q14" s="43"/>
      <c r="R14"/>
      <c r="S14"/>
      <c r="T14"/>
      <c r="U14"/>
      <c r="V14"/>
      <c r="W14"/>
      <c r="X14" s="17">
        <v>2</v>
      </c>
      <c r="Y14" s="17">
        <v>0</v>
      </c>
      <c r="Z14" s="1">
        <v>2</v>
      </c>
      <c r="AA14" s="1">
        <f>I14+K14</f>
        <v>8</v>
      </c>
      <c r="AB14" s="19">
        <f t="shared" si="0"/>
        <v>4</v>
      </c>
      <c r="AC14" s="1">
        <f>J14+L14</f>
        <v>18</v>
      </c>
      <c r="AD14" s="19">
        <f t="shared" si="1"/>
        <v>9</v>
      </c>
      <c r="AE14" s="17">
        <f t="shared" si="2"/>
        <v>-10</v>
      </c>
      <c r="AF14"/>
    </row>
    <row r="15" spans="1:32" x14ac:dyDescent="0.25">
      <c r="A15" s="1"/>
      <c r="B15" s="1"/>
      <c r="C15" s="135"/>
      <c r="D15" s="17"/>
      <c r="E15" s="17"/>
      <c r="F15" s="17"/>
      <c r="H15" s="43" t="s">
        <v>379</v>
      </c>
      <c r="I15" s="140">
        <v>0</v>
      </c>
      <c r="J15" s="140">
        <v>5</v>
      </c>
      <c r="K15" s="141">
        <v>5</v>
      </c>
      <c r="L15" s="140">
        <v>15</v>
      </c>
      <c r="X15" s="17">
        <v>2</v>
      </c>
      <c r="Y15" s="17">
        <v>0</v>
      </c>
      <c r="Z15" s="17">
        <v>2</v>
      </c>
      <c r="AA15" s="17">
        <f>I15+K15</f>
        <v>5</v>
      </c>
      <c r="AB15" s="19">
        <f t="shared" si="0"/>
        <v>2.5</v>
      </c>
      <c r="AC15" s="17">
        <f>J15+L15</f>
        <v>20</v>
      </c>
      <c r="AD15" s="19">
        <f t="shared" si="1"/>
        <v>10</v>
      </c>
      <c r="AE15" s="17">
        <f t="shared" si="2"/>
        <v>-15</v>
      </c>
    </row>
    <row r="16" spans="1:32" x14ac:dyDescent="0.25">
      <c r="A16" s="3" t="s">
        <v>32</v>
      </c>
      <c r="B16" s="15" t="s">
        <v>3</v>
      </c>
      <c r="C16" s="15" t="s">
        <v>99</v>
      </c>
      <c r="D16" s="15"/>
      <c r="E16" s="15" t="s">
        <v>98</v>
      </c>
      <c r="F16" s="15"/>
      <c r="H16" s="43" t="s">
        <v>382</v>
      </c>
      <c r="I16" s="140">
        <v>4</v>
      </c>
      <c r="J16" s="140">
        <v>13</v>
      </c>
      <c r="K16" s="141">
        <v>2</v>
      </c>
      <c r="L16" s="140">
        <v>13</v>
      </c>
      <c r="X16" s="17">
        <v>2</v>
      </c>
      <c r="Y16" s="17">
        <v>0</v>
      </c>
      <c r="Z16" s="17">
        <v>2</v>
      </c>
      <c r="AA16" s="17">
        <f>I16+K16</f>
        <v>6</v>
      </c>
      <c r="AB16" s="19">
        <f t="shared" si="0"/>
        <v>3</v>
      </c>
      <c r="AC16" s="17">
        <f>J16+L16</f>
        <v>26</v>
      </c>
      <c r="AD16" s="19">
        <f t="shared" si="1"/>
        <v>13</v>
      </c>
      <c r="AE16" s="17">
        <f t="shared" si="2"/>
        <v>-20</v>
      </c>
    </row>
    <row r="17" spans="1:30" x14ac:dyDescent="0.25">
      <c r="A17" s="1" t="s">
        <v>381</v>
      </c>
      <c r="B17" s="14">
        <v>7</v>
      </c>
      <c r="C17" s="123" t="s">
        <v>378</v>
      </c>
      <c r="D17" s="123">
        <v>15</v>
      </c>
      <c r="E17" s="23" t="s">
        <v>379</v>
      </c>
      <c r="F17" s="23">
        <v>5</v>
      </c>
      <c r="I17" s="18"/>
      <c r="J17" s="18"/>
      <c r="K17" s="18"/>
      <c r="L17" s="18"/>
      <c r="M17" s="18"/>
      <c r="N17" s="18"/>
      <c r="O17" s="18"/>
      <c r="P17" s="18"/>
      <c r="Q17" s="18"/>
      <c r="R17" s="18"/>
      <c r="S17" s="18"/>
      <c r="T17" s="18"/>
      <c r="U17" s="18"/>
      <c r="V17" s="18"/>
      <c r="W17" s="18"/>
      <c r="X17" s="18"/>
      <c r="Y17" s="18"/>
      <c r="Z17" s="18"/>
      <c r="AA17" s="18"/>
      <c r="AB17" s="18"/>
      <c r="AC17" s="18"/>
      <c r="AD17" s="19"/>
    </row>
    <row r="18" spans="1:30" x14ac:dyDescent="0.25">
      <c r="A18" s="1"/>
      <c r="B18" s="14">
        <v>8</v>
      </c>
      <c r="C18" s="123" t="s">
        <v>18</v>
      </c>
      <c r="D18" s="123">
        <v>7</v>
      </c>
      <c r="E18" s="23" t="s">
        <v>123</v>
      </c>
      <c r="F18" s="23">
        <v>1</v>
      </c>
    </row>
    <row r="19" spans="1:30" x14ac:dyDescent="0.25">
      <c r="A19" s="1"/>
      <c r="B19" s="14">
        <v>9</v>
      </c>
      <c r="C19" s="123" t="s">
        <v>58</v>
      </c>
      <c r="D19" s="123">
        <v>12</v>
      </c>
      <c r="E19" s="23" t="s">
        <v>351</v>
      </c>
      <c r="F19" s="23">
        <v>4</v>
      </c>
    </row>
    <row r="20" spans="1:30" x14ac:dyDescent="0.25">
      <c r="A20" s="1"/>
      <c r="B20" s="14">
        <v>10</v>
      </c>
      <c r="C20" s="123" t="s">
        <v>103</v>
      </c>
      <c r="D20" s="123">
        <v>13</v>
      </c>
      <c r="E20" s="23" t="s">
        <v>382</v>
      </c>
      <c r="F20" s="23">
        <v>2</v>
      </c>
    </row>
    <row r="21" spans="1:30" x14ac:dyDescent="0.25">
      <c r="A21" s="1"/>
      <c r="B21" s="14">
        <v>11</v>
      </c>
      <c r="C21" s="123" t="s">
        <v>76</v>
      </c>
      <c r="D21" s="123">
        <v>10</v>
      </c>
      <c r="E21" s="23" t="s">
        <v>349</v>
      </c>
      <c r="F21" s="23">
        <v>3</v>
      </c>
    </row>
    <row r="22" spans="1:30" x14ac:dyDescent="0.25">
      <c r="A22" s="1"/>
      <c r="B22" s="14">
        <v>12</v>
      </c>
      <c r="C22" s="123" t="s">
        <v>108</v>
      </c>
      <c r="D22" s="123">
        <v>3</v>
      </c>
      <c r="E22" s="23" t="s">
        <v>38</v>
      </c>
      <c r="F22" s="23">
        <v>1</v>
      </c>
    </row>
    <row r="23" spans="1:30" x14ac:dyDescent="0.25">
      <c r="A23" s="1"/>
      <c r="B23" s="1"/>
      <c r="C23" s="17"/>
      <c r="D23" s="17"/>
      <c r="E23" s="17"/>
      <c r="F23" s="17"/>
    </row>
    <row r="24" spans="1:30" x14ac:dyDescent="0.25">
      <c r="A24" s="3"/>
      <c r="B24" s="1"/>
      <c r="C24" s="1"/>
      <c r="D24" s="1"/>
      <c r="E24" s="1"/>
      <c r="F24" s="28"/>
    </row>
    <row r="25" spans="1:30" x14ac:dyDescent="0.25">
      <c r="A25" s="3" t="s">
        <v>34</v>
      </c>
      <c r="B25" s="15" t="s">
        <v>3</v>
      </c>
      <c r="C25" s="15" t="s">
        <v>99</v>
      </c>
      <c r="D25" s="15"/>
      <c r="E25" s="15" t="s">
        <v>98</v>
      </c>
      <c r="F25" s="15"/>
    </row>
    <row r="26" spans="1:30" x14ac:dyDescent="0.25">
      <c r="A26" s="1" t="s">
        <v>383</v>
      </c>
      <c r="B26" s="14">
        <v>13</v>
      </c>
      <c r="C26" s="124" t="s">
        <v>58</v>
      </c>
      <c r="D26" s="124">
        <v>6</v>
      </c>
      <c r="E26" s="14" t="s">
        <v>378</v>
      </c>
      <c r="F26" s="14">
        <v>5</v>
      </c>
    </row>
    <row r="27" spans="1:30" x14ac:dyDescent="0.25">
      <c r="A27" s="1"/>
      <c r="B27" s="14">
        <v>14</v>
      </c>
      <c r="C27" s="124" t="s">
        <v>103</v>
      </c>
      <c r="D27" s="124">
        <v>15</v>
      </c>
      <c r="E27" s="14" t="s">
        <v>123</v>
      </c>
      <c r="F27" s="14">
        <v>6</v>
      </c>
    </row>
    <row r="28" spans="1:30" x14ac:dyDescent="0.25">
      <c r="A28" s="1"/>
      <c r="B28" s="14">
        <v>15</v>
      </c>
      <c r="C28" s="124" t="s">
        <v>38</v>
      </c>
      <c r="D28" s="124">
        <v>2</v>
      </c>
      <c r="E28" s="14" t="s">
        <v>349</v>
      </c>
      <c r="F28" s="14">
        <v>1</v>
      </c>
    </row>
    <row r="29" spans="1:30" x14ac:dyDescent="0.25">
      <c r="A29" s="1"/>
      <c r="B29" s="14">
        <v>16</v>
      </c>
      <c r="C29" s="124" t="s">
        <v>18</v>
      </c>
      <c r="D29" s="124">
        <v>10</v>
      </c>
      <c r="E29" s="14" t="s">
        <v>108</v>
      </c>
      <c r="F29" s="14">
        <v>3</v>
      </c>
    </row>
    <row r="30" spans="1:30" x14ac:dyDescent="0.25">
      <c r="A30" s="1"/>
      <c r="B30" s="27"/>
      <c r="C30" s="129"/>
      <c r="D30" s="129"/>
      <c r="E30" s="129"/>
      <c r="F30" s="129"/>
    </row>
    <row r="31" spans="1:30" x14ac:dyDescent="0.25">
      <c r="A31" s="1"/>
      <c r="B31" s="1"/>
      <c r="C31" s="17"/>
      <c r="D31" s="17"/>
      <c r="E31" s="17"/>
      <c r="F31" s="17"/>
    </row>
    <row r="32" spans="1:30" x14ac:dyDescent="0.25">
      <c r="A32" s="3" t="s">
        <v>35</v>
      </c>
      <c r="B32" s="15" t="s">
        <v>3</v>
      </c>
      <c r="C32" s="15" t="s">
        <v>99</v>
      </c>
      <c r="D32" s="15"/>
      <c r="E32" s="15" t="s">
        <v>98</v>
      </c>
      <c r="F32" s="15"/>
    </row>
    <row r="33" spans="1:6" x14ac:dyDescent="0.25">
      <c r="A33" s="1" t="s">
        <v>383</v>
      </c>
      <c r="B33" s="14">
        <v>17</v>
      </c>
      <c r="C33" s="23" t="s">
        <v>58</v>
      </c>
      <c r="D33" s="23">
        <v>0</v>
      </c>
      <c r="E33" s="123" t="s">
        <v>103</v>
      </c>
      <c r="F33" s="123">
        <v>4</v>
      </c>
    </row>
    <row r="34" spans="1:6" x14ac:dyDescent="0.25">
      <c r="A34" s="1"/>
      <c r="B34" s="14">
        <v>18</v>
      </c>
      <c r="C34" s="123" t="s">
        <v>108</v>
      </c>
      <c r="D34" s="123">
        <v>11</v>
      </c>
      <c r="E34" s="23" t="s">
        <v>38</v>
      </c>
      <c r="F34" s="23">
        <v>3</v>
      </c>
    </row>
    <row r="35" spans="1:6" x14ac:dyDescent="0.25">
      <c r="A35" s="1"/>
      <c r="B35" s="14">
        <v>19</v>
      </c>
      <c r="C35" s="123" t="s">
        <v>76</v>
      </c>
      <c r="D35" s="123">
        <v>2</v>
      </c>
      <c r="E35" s="23" t="s">
        <v>18</v>
      </c>
      <c r="F35" s="23">
        <v>1</v>
      </c>
    </row>
    <row r="36" spans="1:6" x14ac:dyDescent="0.25">
      <c r="A36" s="1"/>
      <c r="B36" s="1"/>
      <c r="C36" s="17"/>
      <c r="D36" s="17"/>
      <c r="E36" s="17"/>
      <c r="F36" s="17"/>
    </row>
    <row r="37" spans="1:6" x14ac:dyDescent="0.25">
      <c r="A37" s="1"/>
      <c r="B37" s="28"/>
      <c r="C37" s="77"/>
      <c r="D37" s="77"/>
      <c r="E37" s="77"/>
      <c r="F37" s="77"/>
    </row>
    <row r="38" spans="1:6" x14ac:dyDescent="0.25">
      <c r="A38" s="3" t="s">
        <v>37</v>
      </c>
      <c r="B38" s="15" t="s">
        <v>3</v>
      </c>
      <c r="C38" s="15" t="s">
        <v>99</v>
      </c>
      <c r="D38" s="15"/>
      <c r="E38" s="15" t="s">
        <v>98</v>
      </c>
      <c r="F38" s="15"/>
    </row>
    <row r="39" spans="1:6" x14ac:dyDescent="0.25">
      <c r="A39" s="1" t="s">
        <v>384</v>
      </c>
      <c r="B39" s="14">
        <v>20</v>
      </c>
      <c r="C39" s="123" t="s">
        <v>108</v>
      </c>
      <c r="D39" s="123">
        <v>3</v>
      </c>
      <c r="E39" s="23" t="s">
        <v>76</v>
      </c>
      <c r="F39" s="133">
        <v>2</v>
      </c>
    </row>
    <row r="40" spans="1:6" x14ac:dyDescent="0.25">
      <c r="A40" s="1"/>
      <c r="B40" s="14">
        <v>21</v>
      </c>
      <c r="C40" s="123" t="s">
        <v>103</v>
      </c>
      <c r="D40" s="123">
        <v>5</v>
      </c>
      <c r="E40" s="23" t="s">
        <v>18</v>
      </c>
      <c r="F40" s="133">
        <v>4</v>
      </c>
    </row>
    <row r="41" spans="1:6" x14ac:dyDescent="0.25">
      <c r="A41" s="1"/>
      <c r="B41" s="27"/>
      <c r="C41" s="129"/>
      <c r="D41" s="129"/>
      <c r="E41" s="134"/>
      <c r="F41" s="138"/>
    </row>
    <row r="42" spans="1:6" x14ac:dyDescent="0.25">
      <c r="A42" s="1"/>
      <c r="B42" s="28"/>
      <c r="C42" s="77"/>
      <c r="D42" s="77"/>
      <c r="E42" s="136"/>
      <c r="F42" s="139"/>
    </row>
    <row r="43" spans="1:6" x14ac:dyDescent="0.25">
      <c r="A43" s="3" t="s">
        <v>41</v>
      </c>
      <c r="B43" s="15" t="s">
        <v>3</v>
      </c>
      <c r="C43" s="15" t="s">
        <v>99</v>
      </c>
      <c r="D43" s="15"/>
      <c r="E43" s="15" t="s">
        <v>98</v>
      </c>
      <c r="F43" s="15"/>
    </row>
    <row r="44" spans="1:6" x14ac:dyDescent="0.25">
      <c r="A44" s="1" t="s">
        <v>384</v>
      </c>
      <c r="B44" s="14">
        <v>22</v>
      </c>
      <c r="C44" s="23" t="s">
        <v>108</v>
      </c>
      <c r="D44" s="23">
        <v>2</v>
      </c>
      <c r="E44" s="123" t="s">
        <v>76</v>
      </c>
      <c r="F44" s="137">
        <v>3</v>
      </c>
    </row>
    <row r="45" spans="1:6" x14ac:dyDescent="0.25">
      <c r="A45" s="1"/>
      <c r="B45" s="14">
        <v>23</v>
      </c>
      <c r="C45" s="123" t="s">
        <v>76</v>
      </c>
      <c r="D45" s="123">
        <v>10</v>
      </c>
      <c r="E45" s="23" t="s">
        <v>103</v>
      </c>
      <c r="F45" s="133">
        <v>3</v>
      </c>
    </row>
    <row r="46" spans="1:6" x14ac:dyDescent="0.25">
      <c r="A46" s="3"/>
      <c r="B46" s="1"/>
      <c r="C46" s="1"/>
      <c r="D46" s="1"/>
      <c r="E46" s="1"/>
      <c r="F46" s="1"/>
    </row>
    <row r="47" spans="1:6" ht="18.75" x14ac:dyDescent="0.3">
      <c r="B47" s="26" t="s">
        <v>377</v>
      </c>
    </row>
    <row r="54" ht="27.75" customHeight="1" x14ac:dyDescent="0.25"/>
  </sheetData>
  <printOptions horizontalCentered="1"/>
  <pageMargins left="0.70866141732283472" right="0.70866141732283472" top="0.74803149606299213" bottom="0.74803149606299213" header="0.31496062992125984" footer="0.31496062992125984"/>
  <pageSetup scale="65"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0713C-35C4-4304-B093-4FD3C4A1E1B9}">
  <sheetPr>
    <pageSetUpPr fitToPage="1"/>
  </sheetPr>
  <dimension ref="A2:AF48"/>
  <sheetViews>
    <sheetView showGridLines="0" topLeftCell="A6" workbookViewId="0">
      <selection activeCell="K20" sqref="K20"/>
    </sheetView>
  </sheetViews>
  <sheetFormatPr defaultRowHeight="15" x14ac:dyDescent="0.25"/>
  <cols>
    <col min="1" max="1" width="19.140625" customWidth="1"/>
    <col min="2" max="2" width="8.5703125" customWidth="1"/>
    <col min="3" max="3" width="20.28515625" customWidth="1"/>
    <col min="4" max="4" width="4.5703125" customWidth="1"/>
    <col min="5" max="5" width="20.28515625" customWidth="1"/>
    <col min="6" max="7" width="4.5703125" customWidth="1"/>
    <col min="8" max="8" width="12.85546875" customWidth="1"/>
    <col min="9" max="22" width="3" style="1" customWidth="1"/>
    <col min="23" max="23" width="3.7109375" style="1" customWidth="1"/>
    <col min="24" max="24" width="7.140625" style="1" customWidth="1"/>
    <col min="25" max="25" width="5.28515625" bestFit="1" customWidth="1"/>
    <col min="26" max="26" width="4.7109375" bestFit="1" customWidth="1"/>
    <col min="27" max="27" width="3.140625" bestFit="1" customWidth="1"/>
    <col min="28" max="28" width="6.85546875" bestFit="1" customWidth="1"/>
    <col min="29" max="29" width="3.42578125" bestFit="1" customWidth="1"/>
    <col min="30" max="30" width="7.140625" bestFit="1" customWidth="1"/>
    <col min="31" max="31" width="8.140625" bestFit="1" customWidth="1"/>
  </cols>
  <sheetData>
    <row r="2" spans="1:32" ht="18.75" x14ac:dyDescent="0.3">
      <c r="A2" s="1"/>
      <c r="B2" s="1"/>
      <c r="C2" s="1"/>
      <c r="D2" s="10" t="s">
        <v>507</v>
      </c>
      <c r="F2" s="1"/>
    </row>
    <row r="3" spans="1:32" ht="18.75" x14ac:dyDescent="0.3">
      <c r="A3" s="1"/>
      <c r="B3" s="1"/>
      <c r="C3" s="1"/>
      <c r="D3" s="10"/>
      <c r="F3" s="1"/>
    </row>
    <row r="4" spans="1:32" x14ac:dyDescent="0.25">
      <c r="A4" s="3" t="s">
        <v>28</v>
      </c>
      <c r="B4" s="15" t="s">
        <v>3</v>
      </c>
      <c r="C4" s="15" t="s">
        <v>99</v>
      </c>
      <c r="D4" s="15"/>
      <c r="E4" s="15" t="s">
        <v>98</v>
      </c>
      <c r="F4" s="15"/>
      <c r="X4" s="18" t="s">
        <v>244</v>
      </c>
      <c r="Y4" s="18" t="s">
        <v>115</v>
      </c>
      <c r="Z4" s="18" t="s">
        <v>112</v>
      </c>
      <c r="AA4" s="18" t="s">
        <v>113</v>
      </c>
      <c r="AB4" s="20" t="s">
        <v>117</v>
      </c>
      <c r="AC4" s="18" t="s">
        <v>114</v>
      </c>
      <c r="AD4" s="20" t="s">
        <v>116</v>
      </c>
      <c r="AE4" s="18" t="s">
        <v>118</v>
      </c>
      <c r="AF4" s="43"/>
    </row>
    <row r="5" spans="1:32" x14ac:dyDescent="0.25">
      <c r="A5" s="1" t="s">
        <v>372</v>
      </c>
      <c r="B5" s="14">
        <v>1</v>
      </c>
      <c r="C5" s="123" t="s">
        <v>39</v>
      </c>
      <c r="D5" s="123">
        <v>10</v>
      </c>
      <c r="E5" s="23" t="s">
        <v>76</v>
      </c>
      <c r="F5" s="23">
        <v>9</v>
      </c>
      <c r="H5" t="s">
        <v>39</v>
      </c>
      <c r="I5" s="30">
        <v>10</v>
      </c>
      <c r="J5" s="30">
        <v>9</v>
      </c>
      <c r="K5" s="38">
        <v>6</v>
      </c>
      <c r="L5" s="30">
        <v>5</v>
      </c>
      <c r="M5" s="141">
        <v>4</v>
      </c>
      <c r="N5" s="140">
        <v>12</v>
      </c>
      <c r="O5" s="38">
        <v>4</v>
      </c>
      <c r="P5" s="39">
        <v>2</v>
      </c>
      <c r="Q5" s="30">
        <v>7</v>
      </c>
      <c r="R5" s="30">
        <v>4</v>
      </c>
      <c r="S5" s="32" t="s">
        <v>242</v>
      </c>
      <c r="T5" s="55"/>
      <c r="U5" s="38">
        <v>12</v>
      </c>
      <c r="V5" s="30">
        <v>6</v>
      </c>
      <c r="X5" s="17">
        <v>6</v>
      </c>
      <c r="Y5" s="18">
        <v>5</v>
      </c>
      <c r="Z5" s="17">
        <v>1</v>
      </c>
      <c r="AA5" s="17">
        <f>I5+K5+M5+O5+Q5+U5</f>
        <v>43</v>
      </c>
      <c r="AB5" s="22">
        <f>AA5/X5</f>
        <v>7.166666666666667</v>
      </c>
      <c r="AC5" s="17">
        <f>J5+L5+N5+P5+R5+V5</f>
        <v>38</v>
      </c>
      <c r="AD5" s="19">
        <f>AC5/X5</f>
        <v>6.333333333333333</v>
      </c>
      <c r="AE5" s="17">
        <f>AA5-AC5</f>
        <v>5</v>
      </c>
      <c r="AF5" s="43"/>
    </row>
    <row r="6" spans="1:32" x14ac:dyDescent="0.25">
      <c r="A6" s="1"/>
      <c r="B6" s="14">
        <v>2</v>
      </c>
      <c r="C6" s="23" t="s">
        <v>58</v>
      </c>
      <c r="D6" s="23">
        <v>7</v>
      </c>
      <c r="E6" s="123" t="s">
        <v>38</v>
      </c>
      <c r="F6" s="123">
        <v>11</v>
      </c>
      <c r="H6" t="s">
        <v>18</v>
      </c>
      <c r="I6" s="30">
        <v>9</v>
      </c>
      <c r="J6" s="30">
        <v>3</v>
      </c>
      <c r="K6" s="32" t="s">
        <v>242</v>
      </c>
      <c r="L6" s="55"/>
      <c r="M6" s="38">
        <v>12</v>
      </c>
      <c r="N6" s="30">
        <v>4</v>
      </c>
      <c r="O6" s="141">
        <v>8</v>
      </c>
      <c r="P6" s="140">
        <v>10</v>
      </c>
      <c r="Q6" s="38">
        <v>6</v>
      </c>
      <c r="R6" s="39">
        <v>3</v>
      </c>
      <c r="S6" s="30">
        <v>7</v>
      </c>
      <c r="T6" s="30">
        <v>4</v>
      </c>
      <c r="U6" s="141">
        <v>6</v>
      </c>
      <c r="V6" s="140">
        <v>12</v>
      </c>
      <c r="X6" s="17">
        <v>6</v>
      </c>
      <c r="Y6" s="17">
        <v>4</v>
      </c>
      <c r="Z6" s="17">
        <v>2</v>
      </c>
      <c r="AA6" s="17">
        <f>I6+M6+O6+Q6+S6+U6</f>
        <v>48</v>
      </c>
      <c r="AB6" s="22">
        <f t="shared" ref="AB6:AB14" si="0">AA6/X6</f>
        <v>8</v>
      </c>
      <c r="AC6" s="17">
        <f>J6+N6+P6+R6+T6+V6</f>
        <v>36</v>
      </c>
      <c r="AD6" s="19">
        <f t="shared" ref="AD6:AD14" si="1">AC6/X6</f>
        <v>6</v>
      </c>
      <c r="AE6" s="17">
        <f t="shared" ref="AE6:AE14" si="2">AA6-AC6</f>
        <v>12</v>
      </c>
      <c r="AF6" s="43"/>
    </row>
    <row r="7" spans="1:32" x14ac:dyDescent="0.25">
      <c r="A7" s="1"/>
      <c r="B7" s="14">
        <v>3</v>
      </c>
      <c r="C7" s="123" t="s">
        <v>123</v>
      </c>
      <c r="D7" s="123">
        <v>2</v>
      </c>
      <c r="E7" s="23" t="s">
        <v>351</v>
      </c>
      <c r="F7" s="23">
        <v>1</v>
      </c>
      <c r="H7" t="s">
        <v>38</v>
      </c>
      <c r="I7" s="30">
        <v>11</v>
      </c>
      <c r="J7" s="30">
        <v>7</v>
      </c>
      <c r="K7" s="38">
        <v>7</v>
      </c>
      <c r="L7" s="30">
        <v>1</v>
      </c>
      <c r="M7" s="32" t="s">
        <v>242</v>
      </c>
      <c r="N7" s="55"/>
      <c r="O7" s="38">
        <v>10</v>
      </c>
      <c r="P7" s="30">
        <v>8</v>
      </c>
      <c r="Q7" s="141">
        <v>4</v>
      </c>
      <c r="R7" s="142">
        <v>7</v>
      </c>
      <c r="S7" s="140">
        <v>4</v>
      </c>
      <c r="T7" s="140">
        <v>7</v>
      </c>
      <c r="U7" s="31"/>
      <c r="V7" s="31"/>
      <c r="X7" s="17">
        <v>5</v>
      </c>
      <c r="Y7" s="17">
        <v>3</v>
      </c>
      <c r="Z7" s="17">
        <v>2</v>
      </c>
      <c r="AA7" s="17">
        <f>I7+K7+O7+Q7+S7</f>
        <v>36</v>
      </c>
      <c r="AB7" s="22">
        <f t="shared" si="0"/>
        <v>7.2</v>
      </c>
      <c r="AC7" s="17">
        <f>J7+L7+P7+R7+T7</f>
        <v>30</v>
      </c>
      <c r="AD7" s="19">
        <f t="shared" si="1"/>
        <v>6</v>
      </c>
      <c r="AE7" s="17">
        <f t="shared" si="2"/>
        <v>6</v>
      </c>
      <c r="AF7" s="43"/>
    </row>
    <row r="8" spans="1:32" x14ac:dyDescent="0.25">
      <c r="A8" s="1"/>
      <c r="B8" s="14">
        <v>4</v>
      </c>
      <c r="C8" s="23" t="s">
        <v>108</v>
      </c>
      <c r="D8" s="23">
        <v>1</v>
      </c>
      <c r="E8" s="123" t="s">
        <v>103</v>
      </c>
      <c r="F8" s="123">
        <v>2</v>
      </c>
      <c r="H8" t="s">
        <v>76</v>
      </c>
      <c r="I8" s="147">
        <v>9</v>
      </c>
      <c r="J8" s="147">
        <v>10</v>
      </c>
      <c r="K8" s="52">
        <v>7</v>
      </c>
      <c r="L8" s="42">
        <v>2</v>
      </c>
      <c r="M8" s="52">
        <v>12</v>
      </c>
      <c r="N8" s="42">
        <v>3</v>
      </c>
      <c r="O8" s="52">
        <v>7</v>
      </c>
      <c r="P8" s="50">
        <v>6</v>
      </c>
      <c r="Q8" s="147">
        <v>3</v>
      </c>
      <c r="R8" s="147">
        <v>6</v>
      </c>
      <c r="S8" s="16"/>
      <c r="T8" s="16"/>
      <c r="U8" s="16"/>
      <c r="V8" s="16"/>
      <c r="X8" s="17">
        <v>5</v>
      </c>
      <c r="Y8" s="17">
        <v>3</v>
      </c>
      <c r="Z8" s="17">
        <v>2</v>
      </c>
      <c r="AA8" s="17">
        <f>I8+K8+M8+O8+Q8</f>
        <v>38</v>
      </c>
      <c r="AB8" s="22">
        <f t="shared" si="0"/>
        <v>7.6</v>
      </c>
      <c r="AC8" s="17">
        <f>J8+L8+N8+P8+R8</f>
        <v>27</v>
      </c>
      <c r="AD8" s="19">
        <f t="shared" si="1"/>
        <v>5.4</v>
      </c>
      <c r="AE8" s="17">
        <f t="shared" si="2"/>
        <v>11</v>
      </c>
      <c r="AF8" s="43"/>
    </row>
    <row r="9" spans="1:32" x14ac:dyDescent="0.25">
      <c r="A9" s="1"/>
      <c r="B9" s="14">
        <v>5</v>
      </c>
      <c r="C9" s="123" t="s">
        <v>18</v>
      </c>
      <c r="D9" s="123">
        <v>9</v>
      </c>
      <c r="E9" s="23" t="s">
        <v>370</v>
      </c>
      <c r="F9" s="23">
        <v>3</v>
      </c>
      <c r="H9" t="s">
        <v>103</v>
      </c>
      <c r="I9" s="42">
        <v>2</v>
      </c>
      <c r="J9" s="42">
        <v>1</v>
      </c>
      <c r="K9" s="149">
        <v>1</v>
      </c>
      <c r="L9" s="147">
        <v>7</v>
      </c>
      <c r="M9" s="32" t="s">
        <v>242</v>
      </c>
      <c r="N9" s="55"/>
      <c r="O9" s="149">
        <v>2</v>
      </c>
      <c r="P9" s="147">
        <v>4</v>
      </c>
      <c r="Q9" s="16"/>
      <c r="R9" s="16"/>
      <c r="S9" s="16"/>
      <c r="T9" s="16"/>
      <c r="U9" s="16"/>
      <c r="V9" s="16"/>
      <c r="X9" s="17">
        <v>3</v>
      </c>
      <c r="Y9" s="17">
        <v>1</v>
      </c>
      <c r="Z9" s="17">
        <v>2</v>
      </c>
      <c r="AA9" s="17">
        <f>I9+K9+O9</f>
        <v>5</v>
      </c>
      <c r="AB9" s="22">
        <f t="shared" si="0"/>
        <v>1.6666666666666667</v>
      </c>
      <c r="AC9" s="17">
        <f>J9+L9+P9</f>
        <v>12</v>
      </c>
      <c r="AD9" s="19">
        <f t="shared" si="1"/>
        <v>4</v>
      </c>
      <c r="AE9" s="17">
        <f t="shared" si="2"/>
        <v>-7</v>
      </c>
      <c r="AF9" s="43"/>
    </row>
    <row r="10" spans="1:32" x14ac:dyDescent="0.25">
      <c r="A10" s="1"/>
      <c r="B10" s="1"/>
      <c r="C10" s="135"/>
      <c r="D10" s="17"/>
      <c r="E10" s="17"/>
      <c r="F10" s="17"/>
      <c r="H10" t="s">
        <v>370</v>
      </c>
      <c r="I10" s="147">
        <v>3</v>
      </c>
      <c r="J10" s="147">
        <v>9</v>
      </c>
      <c r="K10" s="32" t="s">
        <v>242</v>
      </c>
      <c r="L10" s="55"/>
      <c r="M10" s="52">
        <v>4</v>
      </c>
      <c r="N10" s="42">
        <v>3</v>
      </c>
      <c r="O10" s="149">
        <v>6</v>
      </c>
      <c r="P10" s="147">
        <v>7</v>
      </c>
      <c r="Q10" s="16"/>
      <c r="R10" s="16"/>
      <c r="S10" s="16"/>
      <c r="T10" s="16"/>
      <c r="U10" s="16"/>
      <c r="V10" s="16"/>
      <c r="X10" s="17">
        <v>3</v>
      </c>
      <c r="Y10" s="17">
        <v>1</v>
      </c>
      <c r="Z10" s="17">
        <v>2</v>
      </c>
      <c r="AA10" s="17">
        <f>I10+M10+O10</f>
        <v>13</v>
      </c>
      <c r="AB10" s="22">
        <f t="shared" si="0"/>
        <v>4.333333333333333</v>
      </c>
      <c r="AC10" s="17">
        <f>J10+N10+P10</f>
        <v>19</v>
      </c>
      <c r="AD10" s="19">
        <f t="shared" si="1"/>
        <v>6.333333333333333</v>
      </c>
      <c r="AE10" s="17">
        <f t="shared" si="2"/>
        <v>-6</v>
      </c>
      <c r="AF10" s="43"/>
    </row>
    <row r="11" spans="1:32" x14ac:dyDescent="0.25">
      <c r="A11" s="3"/>
      <c r="H11" t="s">
        <v>123</v>
      </c>
      <c r="I11" s="42">
        <v>2</v>
      </c>
      <c r="J11" s="42">
        <v>1</v>
      </c>
      <c r="K11" s="149">
        <v>5</v>
      </c>
      <c r="L11" s="147">
        <v>6</v>
      </c>
      <c r="M11" s="149">
        <v>3</v>
      </c>
      <c r="N11" s="147">
        <v>12</v>
      </c>
      <c r="Q11" s="16"/>
      <c r="R11" s="16"/>
      <c r="S11" s="16"/>
      <c r="T11" s="16"/>
      <c r="U11" s="16"/>
      <c r="V11" s="16"/>
      <c r="X11" s="17">
        <v>3</v>
      </c>
      <c r="Y11" s="17">
        <v>1</v>
      </c>
      <c r="Z11" s="17">
        <v>2</v>
      </c>
      <c r="AA11" s="17">
        <f>I11+K11+M11</f>
        <v>10</v>
      </c>
      <c r="AB11" s="22">
        <f t="shared" si="0"/>
        <v>3.3333333333333335</v>
      </c>
      <c r="AC11" s="17">
        <f>J11+L11+N11</f>
        <v>19</v>
      </c>
      <c r="AD11" s="19">
        <f t="shared" si="1"/>
        <v>6.333333333333333</v>
      </c>
      <c r="AE11" s="17">
        <f t="shared" si="2"/>
        <v>-9</v>
      </c>
      <c r="AF11" s="43"/>
    </row>
    <row r="12" spans="1:32" x14ac:dyDescent="0.25">
      <c r="A12" s="3" t="s">
        <v>30</v>
      </c>
      <c r="B12" s="15" t="s">
        <v>3</v>
      </c>
      <c r="C12" s="15" t="s">
        <v>99</v>
      </c>
      <c r="D12" s="15"/>
      <c r="E12" s="15" t="s">
        <v>98</v>
      </c>
      <c r="F12" s="15"/>
      <c r="H12" t="s">
        <v>108</v>
      </c>
      <c r="I12" s="147">
        <v>1</v>
      </c>
      <c r="J12" s="147">
        <v>2</v>
      </c>
      <c r="K12" s="52">
        <v>5</v>
      </c>
      <c r="L12" s="42">
        <v>0</v>
      </c>
      <c r="M12" s="149">
        <v>3</v>
      </c>
      <c r="N12" s="147">
        <v>4</v>
      </c>
      <c r="O12" s="16"/>
      <c r="P12" s="16"/>
      <c r="Q12" s="16"/>
      <c r="R12" s="16"/>
      <c r="S12" s="16"/>
      <c r="T12" s="16"/>
      <c r="U12" s="16"/>
      <c r="V12" s="16"/>
      <c r="X12" s="17">
        <v>3</v>
      </c>
      <c r="Y12" s="17">
        <v>1</v>
      </c>
      <c r="Z12" s="17">
        <v>2</v>
      </c>
      <c r="AA12" s="17">
        <f>I12+K12+M12</f>
        <v>9</v>
      </c>
      <c r="AB12" s="22">
        <f t="shared" si="0"/>
        <v>3</v>
      </c>
      <c r="AC12" s="17">
        <f>J12+L12+N12</f>
        <v>6</v>
      </c>
      <c r="AD12" s="19">
        <f t="shared" si="1"/>
        <v>2</v>
      </c>
      <c r="AE12" s="17">
        <f t="shared" si="2"/>
        <v>3</v>
      </c>
      <c r="AF12" s="43"/>
    </row>
    <row r="13" spans="1:32" x14ac:dyDescent="0.25">
      <c r="A13" s="1" t="s">
        <v>374</v>
      </c>
      <c r="B13" s="14">
        <v>6</v>
      </c>
      <c r="C13" s="123" t="s">
        <v>108</v>
      </c>
      <c r="D13" s="123">
        <v>5</v>
      </c>
      <c r="E13" s="23" t="s">
        <v>58</v>
      </c>
      <c r="F13" s="23">
        <v>0</v>
      </c>
      <c r="H13" t="s">
        <v>351</v>
      </c>
      <c r="I13" s="147">
        <v>1</v>
      </c>
      <c r="J13" s="147">
        <v>2</v>
      </c>
      <c r="K13" s="149">
        <v>2</v>
      </c>
      <c r="L13" s="147">
        <v>7</v>
      </c>
      <c r="M13" s="16"/>
      <c r="N13" s="16"/>
      <c r="O13" s="16"/>
      <c r="P13" s="16"/>
      <c r="Q13" s="16"/>
      <c r="R13" s="16"/>
      <c r="S13" s="16"/>
      <c r="T13" s="16"/>
      <c r="U13" s="16"/>
      <c r="V13" s="16"/>
      <c r="X13" s="17">
        <v>2</v>
      </c>
      <c r="Y13" s="17">
        <v>0</v>
      </c>
      <c r="Z13" s="17">
        <v>2</v>
      </c>
      <c r="AA13" s="17">
        <f>I13+K13</f>
        <v>3</v>
      </c>
      <c r="AB13" s="22">
        <f t="shared" si="0"/>
        <v>1.5</v>
      </c>
      <c r="AC13" s="17">
        <f>J13+L13</f>
        <v>9</v>
      </c>
      <c r="AD13" s="19">
        <f t="shared" si="1"/>
        <v>4.5</v>
      </c>
      <c r="AE13" s="17">
        <f t="shared" si="2"/>
        <v>-6</v>
      </c>
      <c r="AF13" s="43"/>
    </row>
    <row r="14" spans="1:32" x14ac:dyDescent="0.25">
      <c r="A14" s="1"/>
      <c r="B14" s="14">
        <v>7</v>
      </c>
      <c r="C14" s="23" t="s">
        <v>103</v>
      </c>
      <c r="D14" s="23">
        <v>1</v>
      </c>
      <c r="E14" s="123" t="s">
        <v>38</v>
      </c>
      <c r="F14" s="123">
        <v>7</v>
      </c>
      <c r="H14" t="s">
        <v>58</v>
      </c>
      <c r="I14" s="147">
        <v>7</v>
      </c>
      <c r="J14" s="147">
        <v>11</v>
      </c>
      <c r="K14" s="149">
        <v>0</v>
      </c>
      <c r="L14" s="147">
        <v>5</v>
      </c>
      <c r="M14" s="16"/>
      <c r="N14" s="16"/>
      <c r="O14" s="16"/>
      <c r="P14" s="16"/>
      <c r="Q14" s="16"/>
      <c r="R14" s="16"/>
      <c r="S14" s="16"/>
      <c r="T14" s="16"/>
      <c r="U14" s="16"/>
      <c r="V14" s="16"/>
      <c r="X14" s="17">
        <v>2</v>
      </c>
      <c r="Y14" s="17">
        <v>0</v>
      </c>
      <c r="Z14" s="17">
        <v>2</v>
      </c>
      <c r="AA14" s="17">
        <f>I14+K14</f>
        <v>7</v>
      </c>
      <c r="AB14" s="22">
        <f t="shared" si="0"/>
        <v>3.5</v>
      </c>
      <c r="AC14" s="17">
        <f>J14+L14</f>
        <v>16</v>
      </c>
      <c r="AD14" s="19">
        <f t="shared" si="1"/>
        <v>8</v>
      </c>
      <c r="AE14" s="17">
        <f t="shared" si="2"/>
        <v>-9</v>
      </c>
      <c r="AF14" s="43"/>
    </row>
    <row r="15" spans="1:32" x14ac:dyDescent="0.25">
      <c r="A15" s="1"/>
      <c r="B15" s="14">
        <v>8</v>
      </c>
      <c r="C15" s="123" t="s">
        <v>181</v>
      </c>
      <c r="D15" s="123">
        <v>7</v>
      </c>
      <c r="E15" s="23" t="s">
        <v>351</v>
      </c>
      <c r="F15" s="23">
        <v>2</v>
      </c>
      <c r="H15" s="43"/>
      <c r="I15" s="17"/>
      <c r="J15" s="17"/>
      <c r="K15" s="17"/>
      <c r="L15" s="17"/>
      <c r="M15" s="17"/>
      <c r="N15" s="17"/>
      <c r="O15" s="17"/>
      <c r="P15" s="17"/>
      <c r="Q15" s="17"/>
      <c r="R15" s="17"/>
      <c r="S15" s="17"/>
      <c r="T15" s="17"/>
      <c r="U15" s="17"/>
      <c r="V15" s="17"/>
      <c r="W15" s="17"/>
      <c r="X15" s="17"/>
      <c r="Y15" s="17"/>
      <c r="Z15" s="17"/>
      <c r="AA15" s="17"/>
      <c r="AB15" s="17"/>
      <c r="AC15" s="17"/>
      <c r="AD15" s="17"/>
      <c r="AE15" s="17"/>
      <c r="AF15" s="43"/>
    </row>
    <row r="16" spans="1:32" x14ac:dyDescent="0.25">
      <c r="A16" s="1"/>
      <c r="B16" s="14">
        <v>9</v>
      </c>
      <c r="C16" s="123" t="s">
        <v>39</v>
      </c>
      <c r="D16" s="123">
        <v>6</v>
      </c>
      <c r="E16" s="23" t="s">
        <v>123</v>
      </c>
      <c r="F16" s="23">
        <v>5</v>
      </c>
    </row>
    <row r="17" spans="1:6" x14ac:dyDescent="0.25">
      <c r="A17" s="1"/>
      <c r="B17" s="1"/>
      <c r="C17" s="1"/>
      <c r="D17" s="1"/>
      <c r="E17" s="1"/>
      <c r="F17" s="1"/>
    </row>
    <row r="18" spans="1:6" x14ac:dyDescent="0.25">
      <c r="A18" s="1"/>
      <c r="B18" s="1"/>
      <c r="C18" s="1"/>
      <c r="D18" s="1"/>
      <c r="E18" s="1"/>
      <c r="F18" s="28"/>
    </row>
    <row r="19" spans="1:6" x14ac:dyDescent="0.25">
      <c r="A19" s="3" t="s">
        <v>32</v>
      </c>
      <c r="B19" s="15" t="s">
        <v>3</v>
      </c>
      <c r="C19" s="15" t="s">
        <v>99</v>
      </c>
      <c r="D19" s="15"/>
      <c r="E19" s="15" t="s">
        <v>98</v>
      </c>
      <c r="F19" s="15"/>
    </row>
    <row r="20" spans="1:6" x14ac:dyDescent="0.25">
      <c r="A20" s="1" t="s">
        <v>374</v>
      </c>
      <c r="B20" s="14">
        <v>10</v>
      </c>
      <c r="C20" s="123" t="s">
        <v>76</v>
      </c>
      <c r="D20" s="123">
        <v>12</v>
      </c>
      <c r="E20" s="23" t="s">
        <v>123</v>
      </c>
      <c r="F20" s="23">
        <v>3</v>
      </c>
    </row>
    <row r="21" spans="1:6" x14ac:dyDescent="0.25">
      <c r="A21" s="1"/>
      <c r="B21" s="14">
        <v>11</v>
      </c>
      <c r="C21" s="123" t="s">
        <v>18</v>
      </c>
      <c r="D21" s="123">
        <v>12</v>
      </c>
      <c r="E21" s="23" t="s">
        <v>39</v>
      </c>
      <c r="F21" s="23">
        <v>4</v>
      </c>
    </row>
    <row r="22" spans="1:6" x14ac:dyDescent="0.25">
      <c r="A22" s="1"/>
      <c r="B22" s="14">
        <v>12</v>
      </c>
      <c r="C22" s="123" t="s">
        <v>370</v>
      </c>
      <c r="D22" s="123">
        <v>4</v>
      </c>
      <c r="E22" s="23" t="s">
        <v>108</v>
      </c>
      <c r="F22" s="23">
        <v>3</v>
      </c>
    </row>
    <row r="23" spans="1:6" x14ac:dyDescent="0.25">
      <c r="A23" s="1"/>
      <c r="B23" s="27"/>
      <c r="C23" s="129"/>
      <c r="D23" s="129"/>
      <c r="E23" s="129"/>
      <c r="F23" s="129"/>
    </row>
    <row r="24" spans="1:6" x14ac:dyDescent="0.25">
      <c r="A24" s="1"/>
      <c r="B24" s="1"/>
      <c r="C24" s="17"/>
      <c r="D24" s="17"/>
      <c r="E24" s="17"/>
      <c r="F24" s="17"/>
    </row>
    <row r="25" spans="1:6" x14ac:dyDescent="0.25">
      <c r="A25" s="3" t="s">
        <v>34</v>
      </c>
      <c r="B25" s="15" t="s">
        <v>3</v>
      </c>
      <c r="C25" s="15" t="s">
        <v>99</v>
      </c>
      <c r="D25" s="15"/>
      <c r="E25" s="15" t="s">
        <v>98</v>
      </c>
      <c r="F25" s="15"/>
    </row>
    <row r="26" spans="1:6" x14ac:dyDescent="0.25">
      <c r="A26" s="1" t="s">
        <v>375</v>
      </c>
      <c r="B26" s="14">
        <v>13</v>
      </c>
      <c r="C26" s="123" t="s">
        <v>38</v>
      </c>
      <c r="D26" s="123">
        <v>10</v>
      </c>
      <c r="E26" s="23" t="s">
        <v>18</v>
      </c>
      <c r="F26" s="23">
        <v>8</v>
      </c>
    </row>
    <row r="27" spans="1:6" x14ac:dyDescent="0.25">
      <c r="A27" s="1"/>
      <c r="B27" s="14">
        <v>14</v>
      </c>
      <c r="C27" s="23" t="s">
        <v>370</v>
      </c>
      <c r="D27" s="23">
        <v>6</v>
      </c>
      <c r="E27" s="123" t="s">
        <v>76</v>
      </c>
      <c r="F27" s="123">
        <v>7</v>
      </c>
    </row>
    <row r="28" spans="1:6" x14ac:dyDescent="0.25">
      <c r="A28" s="1"/>
      <c r="B28" s="14">
        <v>15</v>
      </c>
      <c r="C28" s="23" t="s">
        <v>103</v>
      </c>
      <c r="D28" s="23">
        <v>2</v>
      </c>
      <c r="E28" s="123" t="s">
        <v>39</v>
      </c>
      <c r="F28" s="123">
        <v>4</v>
      </c>
    </row>
    <row r="29" spans="1:6" x14ac:dyDescent="0.25">
      <c r="A29" s="1"/>
      <c r="B29" s="1"/>
      <c r="C29" s="17"/>
      <c r="D29" s="17"/>
      <c r="E29" s="17"/>
      <c r="F29" s="17"/>
    </row>
    <row r="30" spans="1:6" x14ac:dyDescent="0.25">
      <c r="A30" s="1"/>
      <c r="B30" s="28"/>
      <c r="C30" s="77"/>
      <c r="D30" s="77"/>
      <c r="E30" s="77"/>
      <c r="F30" s="77"/>
    </row>
    <row r="31" spans="1:6" x14ac:dyDescent="0.25">
      <c r="A31" s="3" t="s">
        <v>35</v>
      </c>
      <c r="B31" s="15" t="s">
        <v>3</v>
      </c>
      <c r="C31" s="15" t="s">
        <v>99</v>
      </c>
      <c r="D31" s="15"/>
      <c r="E31" s="15" t="s">
        <v>98</v>
      </c>
      <c r="F31" s="15"/>
    </row>
    <row r="32" spans="1:6" x14ac:dyDescent="0.25">
      <c r="A32" s="1" t="s">
        <v>375</v>
      </c>
      <c r="B32" s="14">
        <v>16</v>
      </c>
      <c r="C32" s="23" t="s">
        <v>38</v>
      </c>
      <c r="D32" s="23">
        <v>4</v>
      </c>
      <c r="E32" s="123" t="s">
        <v>39</v>
      </c>
      <c r="F32" s="137">
        <v>7</v>
      </c>
    </row>
    <row r="33" spans="1:6" x14ac:dyDescent="0.25">
      <c r="A33" s="1"/>
      <c r="B33" s="14">
        <v>17</v>
      </c>
      <c r="C33" s="123" t="s">
        <v>18</v>
      </c>
      <c r="D33" s="123">
        <v>6</v>
      </c>
      <c r="E33" s="23" t="s">
        <v>76</v>
      </c>
      <c r="F33" s="133">
        <v>3</v>
      </c>
    </row>
    <row r="34" spans="1:6" x14ac:dyDescent="0.25">
      <c r="A34" s="1"/>
      <c r="B34" s="27"/>
      <c r="C34" s="129"/>
      <c r="D34" s="129"/>
      <c r="E34" s="134"/>
      <c r="F34" s="138"/>
    </row>
    <row r="35" spans="1:6" x14ac:dyDescent="0.25">
      <c r="A35" s="1"/>
      <c r="B35" s="28"/>
      <c r="C35" s="77"/>
      <c r="D35" s="77"/>
      <c r="E35" s="136"/>
      <c r="F35" s="139"/>
    </row>
    <row r="36" spans="1:6" x14ac:dyDescent="0.25">
      <c r="A36" s="3" t="s">
        <v>37</v>
      </c>
      <c r="B36" s="15" t="s">
        <v>3</v>
      </c>
      <c r="C36" s="15" t="s">
        <v>99</v>
      </c>
      <c r="D36" s="15"/>
      <c r="E36" s="15" t="s">
        <v>98</v>
      </c>
      <c r="F36" s="15"/>
    </row>
    <row r="37" spans="1:6" x14ac:dyDescent="0.25">
      <c r="A37" s="1" t="s">
        <v>376</v>
      </c>
      <c r="B37" s="14">
        <v>18</v>
      </c>
      <c r="C37" s="123" t="s">
        <v>18</v>
      </c>
      <c r="D37" s="123">
        <v>7</v>
      </c>
      <c r="E37" s="23" t="s">
        <v>38</v>
      </c>
      <c r="F37" s="133">
        <v>4</v>
      </c>
    </row>
    <row r="38" spans="1:6" x14ac:dyDescent="0.25">
      <c r="A38" s="1"/>
      <c r="B38" s="14">
        <v>19</v>
      </c>
      <c r="C38" s="123" t="s">
        <v>39</v>
      </c>
      <c r="D38" s="123">
        <v>12</v>
      </c>
      <c r="E38" s="23" t="s">
        <v>18</v>
      </c>
      <c r="F38" s="133">
        <v>6</v>
      </c>
    </row>
    <row r="39" spans="1:6" x14ac:dyDescent="0.25">
      <c r="A39" s="1"/>
      <c r="B39" s="1"/>
      <c r="C39" s="1"/>
      <c r="D39" s="1"/>
      <c r="E39" s="1"/>
      <c r="F39" s="1"/>
    </row>
    <row r="40" spans="1:6" ht="18.75" x14ac:dyDescent="0.3">
      <c r="A40" s="3"/>
      <c r="B40" s="26" t="s">
        <v>373</v>
      </c>
    </row>
    <row r="48" spans="1:6" ht="27.75" customHeight="1" x14ac:dyDescent="0.25"/>
  </sheetData>
  <printOptions horizontalCentered="1"/>
  <pageMargins left="0.70866141732283472" right="0.70866141732283472" top="0.74803149606299213" bottom="0.74803149606299213" header="0.31496062992125984" footer="0.31496062992125984"/>
  <pageSetup scale="65"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3A6F1-A9F4-46AA-A329-F9FF5F7D1947}">
  <sheetPr>
    <pageSetUpPr fitToPage="1"/>
  </sheetPr>
  <dimension ref="A1:AI56"/>
  <sheetViews>
    <sheetView showGridLines="0" zoomScaleNormal="100" workbookViewId="0">
      <selection activeCell="W4" sqref="W4"/>
    </sheetView>
  </sheetViews>
  <sheetFormatPr defaultRowHeight="15" x14ac:dyDescent="0.25"/>
  <cols>
    <col min="1" max="1" width="17.140625" customWidth="1"/>
    <col min="2" max="2" width="8.42578125" customWidth="1"/>
    <col min="3" max="3" width="20.42578125" customWidth="1"/>
    <col min="4" max="4" width="4.42578125" customWidth="1"/>
    <col min="5" max="5" width="20.85546875" customWidth="1"/>
    <col min="6" max="6" width="4.42578125" customWidth="1"/>
    <col min="7" max="7" width="4.85546875" customWidth="1"/>
    <col min="8" max="8" width="13.5703125" style="1" customWidth="1"/>
    <col min="9" max="26" width="3" style="1" customWidth="1"/>
    <col min="27" max="27" width="3.42578125" customWidth="1"/>
    <col min="28" max="28" width="7.140625" bestFit="1" customWidth="1"/>
    <col min="29" max="29" width="5.28515625" bestFit="1" customWidth="1"/>
    <col min="30" max="30" width="4.7109375" bestFit="1" customWidth="1"/>
    <col min="31" max="31" width="3.140625" bestFit="1" customWidth="1"/>
    <col min="32" max="32" width="6.85546875" bestFit="1" customWidth="1"/>
    <col min="33" max="33" width="3.42578125" bestFit="1" customWidth="1"/>
    <col min="34" max="34" width="7.140625" bestFit="1" customWidth="1"/>
    <col min="35" max="35" width="8.140625" bestFit="1" customWidth="1"/>
  </cols>
  <sheetData>
    <row r="1" spans="1:35" x14ac:dyDescent="0.25">
      <c r="A1" s="53"/>
      <c r="B1" s="1"/>
      <c r="H1"/>
    </row>
    <row r="2" spans="1:35" ht="18.75" x14ac:dyDescent="0.3">
      <c r="A2" s="6"/>
      <c r="B2" s="5"/>
      <c r="C2" s="5"/>
      <c r="D2" s="10" t="s">
        <v>506</v>
      </c>
      <c r="F2" s="5"/>
      <c r="H2"/>
    </row>
    <row r="3" spans="1:35" x14ac:dyDescent="0.25">
      <c r="A3" s="6"/>
      <c r="B3" s="5"/>
      <c r="C3" s="5"/>
      <c r="D3" s="5"/>
      <c r="E3" s="5"/>
      <c r="F3" s="5"/>
      <c r="H3"/>
    </row>
    <row r="4" spans="1:35" x14ac:dyDescent="0.25">
      <c r="A4" s="18" t="s">
        <v>28</v>
      </c>
      <c r="B4" s="13" t="s">
        <v>44</v>
      </c>
      <c r="C4" s="13" t="s">
        <v>99</v>
      </c>
      <c r="D4" s="13"/>
      <c r="E4" s="13" t="s">
        <v>98</v>
      </c>
      <c r="F4" s="13"/>
      <c r="H4"/>
      <c r="AB4" s="18" t="s">
        <v>244</v>
      </c>
      <c r="AC4" s="18" t="s">
        <v>115</v>
      </c>
      <c r="AD4" s="18" t="s">
        <v>112</v>
      </c>
      <c r="AE4" s="18" t="s">
        <v>113</v>
      </c>
      <c r="AF4" s="20" t="s">
        <v>117</v>
      </c>
      <c r="AG4" s="18" t="s">
        <v>114</v>
      </c>
      <c r="AH4" s="20" t="s">
        <v>116</v>
      </c>
      <c r="AI4" s="18" t="s">
        <v>118</v>
      </c>
    </row>
    <row r="5" spans="1:35" x14ac:dyDescent="0.25">
      <c r="A5" s="17" t="s">
        <v>358</v>
      </c>
      <c r="B5" s="12">
        <v>1</v>
      </c>
      <c r="C5" s="23" t="s">
        <v>103</v>
      </c>
      <c r="D5" s="23">
        <v>2</v>
      </c>
      <c r="E5" s="123" t="s">
        <v>12</v>
      </c>
      <c r="F5" s="123">
        <v>8</v>
      </c>
      <c r="H5" t="s">
        <v>76</v>
      </c>
      <c r="I5" s="44" t="s">
        <v>242</v>
      </c>
      <c r="J5" s="44"/>
      <c r="K5" s="38">
        <v>11</v>
      </c>
      <c r="L5" s="39">
        <v>1</v>
      </c>
      <c r="M5" s="30">
        <v>6</v>
      </c>
      <c r="N5" s="30">
        <v>1</v>
      </c>
      <c r="O5" s="18"/>
      <c r="P5" s="18"/>
      <c r="Q5" s="35">
        <v>1</v>
      </c>
      <c r="R5" s="35">
        <v>3</v>
      </c>
      <c r="S5" s="38">
        <v>4</v>
      </c>
      <c r="T5" s="30">
        <v>2</v>
      </c>
      <c r="U5" s="38">
        <v>10</v>
      </c>
      <c r="V5" s="30">
        <v>1</v>
      </c>
      <c r="W5" s="38">
        <v>2</v>
      </c>
      <c r="X5" s="30">
        <v>1</v>
      </c>
      <c r="Y5" s="38">
        <v>6</v>
      </c>
      <c r="Z5" s="30">
        <v>5</v>
      </c>
      <c r="AB5" s="18">
        <v>7</v>
      </c>
      <c r="AC5" s="17">
        <v>6</v>
      </c>
      <c r="AD5" s="17">
        <v>1</v>
      </c>
      <c r="AE5" s="17">
        <v>40</v>
      </c>
      <c r="AF5" s="19">
        <f>AE5/AB5</f>
        <v>5.7142857142857144</v>
      </c>
      <c r="AG5" s="17">
        <f>L5+N5+R5+T5+V5+X5+Z5</f>
        <v>14</v>
      </c>
      <c r="AH5" s="19">
        <f>AG5/AB5</f>
        <v>2</v>
      </c>
      <c r="AI5" s="17">
        <f>AE5-AG5</f>
        <v>26</v>
      </c>
    </row>
    <row r="6" spans="1:35" x14ac:dyDescent="0.25">
      <c r="A6" s="5" t="s">
        <v>390</v>
      </c>
      <c r="B6" s="12">
        <v>2</v>
      </c>
      <c r="C6" s="23" t="s">
        <v>351</v>
      </c>
      <c r="D6" s="23">
        <v>1</v>
      </c>
      <c r="E6" s="123" t="s">
        <v>18</v>
      </c>
      <c r="F6" s="123">
        <v>5</v>
      </c>
      <c r="H6" t="s">
        <v>18</v>
      </c>
      <c r="I6" s="30">
        <v>5</v>
      </c>
      <c r="J6" s="30">
        <v>1</v>
      </c>
      <c r="K6" s="38">
        <v>4</v>
      </c>
      <c r="L6" s="39">
        <v>3</v>
      </c>
      <c r="M6" s="30">
        <v>5</v>
      </c>
      <c r="N6" s="30">
        <v>4</v>
      </c>
      <c r="O6" s="18"/>
      <c r="P6" s="18"/>
      <c r="Q6" s="30">
        <v>3</v>
      </c>
      <c r="R6" s="30">
        <v>1</v>
      </c>
      <c r="S6" s="31"/>
      <c r="T6" s="31"/>
      <c r="U6" s="35">
        <v>1</v>
      </c>
      <c r="V6" s="35">
        <v>10</v>
      </c>
      <c r="W6" s="31"/>
      <c r="X6" s="31"/>
      <c r="Y6" s="35">
        <v>5</v>
      </c>
      <c r="Z6" s="35">
        <v>6</v>
      </c>
      <c r="AB6" s="17">
        <v>6</v>
      </c>
      <c r="AC6" s="17">
        <v>4</v>
      </c>
      <c r="AD6" s="17">
        <v>2</v>
      </c>
      <c r="AE6" s="17">
        <f>I6+K6+M6+Q6+U6+Y6</f>
        <v>23</v>
      </c>
      <c r="AF6" s="19">
        <f t="shared" ref="AF6:AF18" si="0">AE6/AB6</f>
        <v>3.8333333333333335</v>
      </c>
      <c r="AG6" s="17">
        <f>J6+L6+N6+R6+V6+Z6</f>
        <v>25</v>
      </c>
      <c r="AH6" s="19">
        <f t="shared" ref="AH6:AH18" si="1">AG6/AB6</f>
        <v>4.166666666666667</v>
      </c>
      <c r="AI6" s="17">
        <f t="shared" ref="AI6:AI18" si="2">AE6-AG6</f>
        <v>-2</v>
      </c>
    </row>
    <row r="7" spans="1:35" x14ac:dyDescent="0.25">
      <c r="A7" s="5" t="s">
        <v>370</v>
      </c>
      <c r="B7" s="12">
        <v>3</v>
      </c>
      <c r="C7" s="123" t="s">
        <v>110</v>
      </c>
      <c r="D7" s="123">
        <v>4</v>
      </c>
      <c r="E7" s="23" t="s">
        <v>364</v>
      </c>
      <c r="F7" s="23">
        <v>2</v>
      </c>
      <c r="H7" t="s">
        <v>103</v>
      </c>
      <c r="I7" s="35">
        <v>2</v>
      </c>
      <c r="J7" s="35">
        <v>8</v>
      </c>
      <c r="K7" s="38">
        <v>5</v>
      </c>
      <c r="L7" s="39">
        <v>1</v>
      </c>
      <c r="M7" s="31"/>
      <c r="N7" s="16"/>
      <c r="O7" s="18"/>
      <c r="P7" s="18"/>
      <c r="Q7" s="30">
        <v>3</v>
      </c>
      <c r="R7" s="30">
        <v>2</v>
      </c>
      <c r="S7" s="38">
        <v>9</v>
      </c>
      <c r="T7" s="30">
        <v>6</v>
      </c>
      <c r="U7" s="18"/>
      <c r="V7" s="18"/>
      <c r="W7" s="35">
        <v>1</v>
      </c>
      <c r="X7" s="35">
        <v>2</v>
      </c>
      <c r="Y7" s="31"/>
      <c r="Z7" s="31"/>
      <c r="AB7" s="17">
        <v>5</v>
      </c>
      <c r="AC7" s="17">
        <v>3</v>
      </c>
      <c r="AD7" s="17">
        <v>2</v>
      </c>
      <c r="AE7" s="17">
        <f>I7+K7+Q7+S7+W7</f>
        <v>20</v>
      </c>
      <c r="AF7" s="19">
        <f t="shared" si="0"/>
        <v>4</v>
      </c>
      <c r="AG7" s="17">
        <f>J7+L7+R7+T7+X7</f>
        <v>19</v>
      </c>
      <c r="AH7" s="19">
        <f t="shared" si="1"/>
        <v>3.8</v>
      </c>
      <c r="AI7" s="17">
        <f t="shared" si="2"/>
        <v>1</v>
      </c>
    </row>
    <row r="8" spans="1:35" x14ac:dyDescent="0.25">
      <c r="A8" s="6"/>
      <c r="B8" s="12">
        <v>4</v>
      </c>
      <c r="C8" s="23" t="s">
        <v>38</v>
      </c>
      <c r="D8" s="23">
        <v>6</v>
      </c>
      <c r="E8" s="123" t="s">
        <v>58</v>
      </c>
      <c r="F8" s="123">
        <v>7</v>
      </c>
      <c r="H8" t="s">
        <v>106</v>
      </c>
      <c r="I8" s="30">
        <v>9</v>
      </c>
      <c r="J8" s="30">
        <v>2</v>
      </c>
      <c r="K8" s="44" t="s">
        <v>242</v>
      </c>
      <c r="L8" s="55"/>
      <c r="M8" s="35">
        <v>4</v>
      </c>
      <c r="N8" s="41">
        <v>5</v>
      </c>
      <c r="O8" s="30">
        <v>5</v>
      </c>
      <c r="P8" s="30">
        <v>4</v>
      </c>
      <c r="Q8" s="38">
        <v>4</v>
      </c>
      <c r="R8" s="30">
        <v>3</v>
      </c>
      <c r="S8" s="40">
        <v>6</v>
      </c>
      <c r="T8" s="35">
        <v>9</v>
      </c>
      <c r="U8" s="18"/>
      <c r="V8" s="18"/>
      <c r="W8" s="18"/>
      <c r="X8" s="18"/>
      <c r="Y8" s="18"/>
      <c r="Z8" s="18"/>
      <c r="AB8" s="17">
        <v>5</v>
      </c>
      <c r="AC8" s="17">
        <v>3</v>
      </c>
      <c r="AD8" s="17">
        <v>2</v>
      </c>
      <c r="AE8" s="17">
        <f>I8+M8+O8+Q8+S8</f>
        <v>28</v>
      </c>
      <c r="AF8" s="19">
        <f t="shared" si="0"/>
        <v>5.6</v>
      </c>
      <c r="AG8" s="17">
        <f>J8+N8+P8+R8+T8</f>
        <v>23</v>
      </c>
      <c r="AH8" s="19">
        <f t="shared" si="1"/>
        <v>4.5999999999999996</v>
      </c>
      <c r="AI8" s="17">
        <f t="shared" si="2"/>
        <v>5</v>
      </c>
    </row>
    <row r="9" spans="1:35" x14ac:dyDescent="0.25">
      <c r="A9" s="6"/>
      <c r="B9" s="14">
        <v>5</v>
      </c>
      <c r="C9" s="123" t="s">
        <v>108</v>
      </c>
      <c r="D9" s="123">
        <v>12</v>
      </c>
      <c r="E9" s="23" t="s">
        <v>102</v>
      </c>
      <c r="F9" s="23">
        <v>2</v>
      </c>
      <c r="H9" t="s">
        <v>351</v>
      </c>
      <c r="I9" s="35">
        <v>1</v>
      </c>
      <c r="J9" s="35">
        <v>5</v>
      </c>
      <c r="K9" s="38">
        <v>5</v>
      </c>
      <c r="L9" s="39">
        <v>3</v>
      </c>
      <c r="M9" s="30">
        <v>5</v>
      </c>
      <c r="N9" s="30">
        <v>4</v>
      </c>
      <c r="O9" s="31"/>
      <c r="P9" s="31"/>
      <c r="Q9" s="30">
        <v>3</v>
      </c>
      <c r="R9" s="30">
        <v>0</v>
      </c>
      <c r="S9" s="40">
        <v>2</v>
      </c>
      <c r="T9" s="35">
        <v>4</v>
      </c>
      <c r="U9" s="18"/>
      <c r="V9" s="18"/>
      <c r="W9" s="18"/>
      <c r="X9" s="18"/>
      <c r="Y9" s="18"/>
      <c r="Z9" s="18"/>
      <c r="AB9" s="17">
        <v>5</v>
      </c>
      <c r="AC9" s="17">
        <v>3</v>
      </c>
      <c r="AD9" s="17">
        <v>2</v>
      </c>
      <c r="AE9" s="17">
        <f>I9+K9+M9+Q9+S9</f>
        <v>16</v>
      </c>
      <c r="AF9" s="19">
        <f t="shared" si="0"/>
        <v>3.2</v>
      </c>
      <c r="AG9" s="17">
        <f>J9+L9+N9+R9+T9</f>
        <v>16</v>
      </c>
      <c r="AH9" s="19">
        <f t="shared" si="1"/>
        <v>3.2</v>
      </c>
      <c r="AI9" s="17">
        <f t="shared" si="2"/>
        <v>0</v>
      </c>
    </row>
    <row r="10" spans="1:35" x14ac:dyDescent="0.25">
      <c r="A10" s="148"/>
      <c r="B10" s="14">
        <v>6</v>
      </c>
      <c r="C10" s="123" t="s">
        <v>106</v>
      </c>
      <c r="D10" s="123">
        <v>9</v>
      </c>
      <c r="E10" s="23" t="s">
        <v>123</v>
      </c>
      <c r="F10" s="23">
        <v>2</v>
      </c>
      <c r="H10" t="s">
        <v>108</v>
      </c>
      <c r="I10" s="30">
        <v>12</v>
      </c>
      <c r="J10" s="30">
        <v>2</v>
      </c>
      <c r="K10" s="44" t="s">
        <v>242</v>
      </c>
      <c r="L10" s="55"/>
      <c r="M10" s="30">
        <v>2</v>
      </c>
      <c r="N10" s="50">
        <v>1</v>
      </c>
      <c r="O10" s="35">
        <v>4</v>
      </c>
      <c r="P10" s="35">
        <v>6</v>
      </c>
      <c r="Q10" s="40">
        <v>0</v>
      </c>
      <c r="R10" s="35">
        <v>3</v>
      </c>
      <c r="S10" s="17"/>
      <c r="T10" s="17"/>
      <c r="U10" s="17"/>
      <c r="V10" s="17"/>
      <c r="W10" s="17"/>
      <c r="X10" s="17"/>
      <c r="Y10" s="17"/>
      <c r="Z10" s="17"/>
      <c r="AB10" s="17">
        <v>4</v>
      </c>
      <c r="AC10" s="17">
        <v>2</v>
      </c>
      <c r="AD10" s="17">
        <v>2</v>
      </c>
      <c r="AE10" s="17">
        <f>I10+M10+O10+Q10</f>
        <v>18</v>
      </c>
      <c r="AF10" s="19">
        <f t="shared" si="0"/>
        <v>4.5</v>
      </c>
      <c r="AG10" s="17">
        <f>J10+N10+P10+R10</f>
        <v>12</v>
      </c>
      <c r="AH10" s="19">
        <f t="shared" si="1"/>
        <v>3</v>
      </c>
      <c r="AI10" s="17">
        <f t="shared" si="2"/>
        <v>6</v>
      </c>
    </row>
    <row r="11" spans="1:35" x14ac:dyDescent="0.25">
      <c r="A11" s="6"/>
      <c r="B11" s="1"/>
      <c r="C11" s="1"/>
      <c r="D11" s="1"/>
      <c r="E11" s="1"/>
      <c r="F11" s="1"/>
      <c r="H11" t="s">
        <v>42</v>
      </c>
      <c r="I11" s="30">
        <v>4</v>
      </c>
      <c r="J11" s="30">
        <v>2</v>
      </c>
      <c r="K11" s="38">
        <v>2</v>
      </c>
      <c r="L11" s="39">
        <v>1</v>
      </c>
      <c r="M11" s="35">
        <v>1</v>
      </c>
      <c r="N11" s="35">
        <v>6</v>
      </c>
      <c r="O11" s="18"/>
      <c r="P11" s="17"/>
      <c r="Q11" s="35">
        <v>3</v>
      </c>
      <c r="R11" s="35">
        <v>4</v>
      </c>
      <c r="S11" s="17"/>
      <c r="T11" s="17"/>
      <c r="U11" s="17"/>
      <c r="V11" s="17"/>
      <c r="W11" s="17"/>
      <c r="X11" s="17"/>
      <c r="Y11" s="17"/>
      <c r="Z11" s="17"/>
      <c r="AB11" s="17">
        <v>4</v>
      </c>
      <c r="AC11" s="17">
        <v>2</v>
      </c>
      <c r="AD11" s="17">
        <v>2</v>
      </c>
      <c r="AE11" s="17">
        <f>I11+K11+M11+Q11</f>
        <v>10</v>
      </c>
      <c r="AF11" s="19">
        <f t="shared" si="0"/>
        <v>2.5</v>
      </c>
      <c r="AG11" s="17">
        <f>J11+L11+N11+R11</f>
        <v>13</v>
      </c>
      <c r="AH11" s="19">
        <f t="shared" si="1"/>
        <v>3.25</v>
      </c>
      <c r="AI11" s="17">
        <f t="shared" si="2"/>
        <v>-3</v>
      </c>
    </row>
    <row r="12" spans="1:35" x14ac:dyDescent="0.25">
      <c r="A12" s="6"/>
      <c r="B12" s="1"/>
      <c r="C12" s="1"/>
      <c r="D12" s="1"/>
      <c r="E12" s="1"/>
      <c r="F12" s="1"/>
      <c r="H12" t="s">
        <v>123</v>
      </c>
      <c r="I12" s="35">
        <v>2</v>
      </c>
      <c r="J12" s="35">
        <v>9</v>
      </c>
      <c r="K12" s="38">
        <v>7</v>
      </c>
      <c r="L12" s="39">
        <v>3</v>
      </c>
      <c r="M12" s="30">
        <v>7</v>
      </c>
      <c r="N12" s="30">
        <v>6</v>
      </c>
      <c r="O12" s="18"/>
      <c r="P12" s="18"/>
      <c r="Q12" s="37">
        <v>2</v>
      </c>
      <c r="R12" s="37">
        <v>3</v>
      </c>
      <c r="S12" s="17"/>
      <c r="T12" s="17"/>
      <c r="U12" s="17"/>
      <c r="V12" s="17"/>
      <c r="W12" s="17"/>
      <c r="X12" s="17"/>
      <c r="Y12" s="17"/>
      <c r="Z12" s="17"/>
      <c r="AB12" s="17">
        <v>4</v>
      </c>
      <c r="AC12" s="17">
        <v>2</v>
      </c>
      <c r="AD12" s="17">
        <v>2</v>
      </c>
      <c r="AE12" s="17">
        <f>I12+K12+M12+Q12</f>
        <v>18</v>
      </c>
      <c r="AF12" s="19">
        <f t="shared" si="0"/>
        <v>4.5</v>
      </c>
      <c r="AG12" s="17">
        <f>J12+L12+N12+R12</f>
        <v>21</v>
      </c>
      <c r="AH12" s="19">
        <f t="shared" si="1"/>
        <v>5.25</v>
      </c>
      <c r="AI12" s="17">
        <f t="shared" si="2"/>
        <v>-3</v>
      </c>
    </row>
    <row r="13" spans="1:35" x14ac:dyDescent="0.25">
      <c r="A13" s="18" t="s">
        <v>30</v>
      </c>
      <c r="B13" s="15" t="s">
        <v>44</v>
      </c>
      <c r="C13" s="15" t="s">
        <v>99</v>
      </c>
      <c r="D13" s="15"/>
      <c r="E13" s="15" t="s">
        <v>98</v>
      </c>
      <c r="F13" s="15"/>
      <c r="H13" t="s">
        <v>12</v>
      </c>
      <c r="I13" s="30">
        <v>8</v>
      </c>
      <c r="J13" s="30">
        <v>2</v>
      </c>
      <c r="K13" s="40">
        <v>1</v>
      </c>
      <c r="L13" s="41">
        <v>2</v>
      </c>
      <c r="M13" s="35">
        <v>4</v>
      </c>
      <c r="N13" s="35">
        <v>5</v>
      </c>
      <c r="O13" s="17"/>
      <c r="P13" s="17"/>
      <c r="Q13" s="17"/>
      <c r="R13" s="17"/>
      <c r="S13" s="17"/>
      <c r="T13" s="17"/>
      <c r="U13" s="17"/>
      <c r="V13" s="17"/>
      <c r="W13" s="17"/>
      <c r="X13" s="17"/>
      <c r="Y13" s="17"/>
      <c r="Z13" s="17"/>
      <c r="AB13" s="17">
        <v>3</v>
      </c>
      <c r="AC13" s="17">
        <v>1</v>
      </c>
      <c r="AD13" s="17">
        <v>2</v>
      </c>
      <c r="AE13" s="17">
        <f>I13+K13+M13</f>
        <v>13</v>
      </c>
      <c r="AF13" s="19">
        <f t="shared" si="0"/>
        <v>4.333333333333333</v>
      </c>
      <c r="AG13" s="17">
        <f>J13+L13+N13</f>
        <v>9</v>
      </c>
      <c r="AH13" s="19">
        <f t="shared" si="1"/>
        <v>3</v>
      </c>
      <c r="AI13" s="17">
        <f t="shared" si="2"/>
        <v>4</v>
      </c>
    </row>
    <row r="14" spans="1:35" x14ac:dyDescent="0.25">
      <c r="A14" s="17" t="s">
        <v>359</v>
      </c>
      <c r="B14" s="14">
        <v>7</v>
      </c>
      <c r="C14" s="125" t="s">
        <v>103</v>
      </c>
      <c r="D14" s="123">
        <v>5</v>
      </c>
      <c r="E14" s="1" t="s">
        <v>364</v>
      </c>
      <c r="F14" s="23">
        <v>1</v>
      </c>
      <c r="H14" t="s">
        <v>58</v>
      </c>
      <c r="I14" s="30">
        <v>7</v>
      </c>
      <c r="J14" s="30">
        <v>6</v>
      </c>
      <c r="K14" s="40">
        <v>3</v>
      </c>
      <c r="L14" s="41">
        <v>4</v>
      </c>
      <c r="M14" s="35">
        <v>1</v>
      </c>
      <c r="N14" s="35">
        <v>2</v>
      </c>
      <c r="O14" s="17"/>
      <c r="P14" s="17"/>
      <c r="Q14" s="17"/>
      <c r="R14" s="17"/>
      <c r="S14" s="17"/>
      <c r="T14" s="17"/>
      <c r="U14" s="17"/>
      <c r="V14" s="17"/>
      <c r="W14" s="17"/>
      <c r="X14" s="17"/>
      <c r="Y14" s="17"/>
      <c r="Z14" s="17"/>
      <c r="AB14" s="17">
        <v>3</v>
      </c>
      <c r="AC14" s="17">
        <v>1</v>
      </c>
      <c r="AD14" s="17">
        <v>2</v>
      </c>
      <c r="AE14" s="17">
        <f>I14+K14+M14</f>
        <v>11</v>
      </c>
      <c r="AF14" s="19">
        <f t="shared" si="0"/>
        <v>3.6666666666666665</v>
      </c>
      <c r="AG14" s="17">
        <f>J14+L14+N14</f>
        <v>12</v>
      </c>
      <c r="AH14" s="19">
        <f t="shared" si="1"/>
        <v>4</v>
      </c>
      <c r="AI14" s="17">
        <f t="shared" si="2"/>
        <v>-1</v>
      </c>
    </row>
    <row r="15" spans="1:35" x14ac:dyDescent="0.25">
      <c r="A15" s="148"/>
      <c r="B15" s="23">
        <v>8</v>
      </c>
      <c r="C15" s="23" t="s">
        <v>102</v>
      </c>
      <c r="D15" s="23">
        <v>3</v>
      </c>
      <c r="E15" s="123" t="s">
        <v>123</v>
      </c>
      <c r="F15" s="123">
        <v>7</v>
      </c>
      <c r="H15" t="s">
        <v>370</v>
      </c>
      <c r="I15" s="44" t="s">
        <v>242</v>
      </c>
      <c r="J15" s="44"/>
      <c r="K15" s="40">
        <v>1</v>
      </c>
      <c r="L15" s="41">
        <v>11</v>
      </c>
      <c r="M15" s="35">
        <v>6</v>
      </c>
      <c r="N15" s="35">
        <v>7</v>
      </c>
      <c r="O15" s="17"/>
      <c r="P15" s="17"/>
      <c r="Q15" s="17"/>
      <c r="R15" s="17"/>
      <c r="S15" s="17"/>
      <c r="T15" s="17"/>
      <c r="U15" s="17"/>
      <c r="V15" s="17"/>
      <c r="W15" s="17"/>
      <c r="X15" s="17"/>
      <c r="Y15" s="17"/>
      <c r="Z15" s="17"/>
      <c r="AB15" s="17">
        <v>2</v>
      </c>
      <c r="AC15" s="17">
        <v>0</v>
      </c>
      <c r="AD15" s="17">
        <v>2</v>
      </c>
      <c r="AE15" s="17">
        <f>K15+M15</f>
        <v>7</v>
      </c>
      <c r="AF15" s="19">
        <f t="shared" si="0"/>
        <v>3.5</v>
      </c>
      <c r="AG15" s="17">
        <f>L15+N15</f>
        <v>18</v>
      </c>
      <c r="AH15" s="19">
        <f t="shared" si="1"/>
        <v>9</v>
      </c>
      <c r="AI15" s="17">
        <f t="shared" si="2"/>
        <v>-11</v>
      </c>
    </row>
    <row r="16" spans="1:35" x14ac:dyDescent="0.25">
      <c r="A16" s="148"/>
      <c r="B16" s="14">
        <v>9</v>
      </c>
      <c r="C16" s="23" t="s">
        <v>370</v>
      </c>
      <c r="D16" s="23">
        <v>1</v>
      </c>
      <c r="E16" s="123" t="s">
        <v>76</v>
      </c>
      <c r="F16" s="123">
        <v>11</v>
      </c>
      <c r="H16" t="s">
        <v>38</v>
      </c>
      <c r="I16" s="35">
        <v>6</v>
      </c>
      <c r="J16" s="35">
        <v>7</v>
      </c>
      <c r="K16" s="40">
        <v>3</v>
      </c>
      <c r="L16" s="35">
        <v>5</v>
      </c>
      <c r="M16" s="17"/>
      <c r="N16" s="17"/>
      <c r="O16" s="17"/>
      <c r="P16" s="17"/>
      <c r="Q16" s="17"/>
      <c r="R16" s="17"/>
      <c r="S16" s="17"/>
      <c r="T16" s="17"/>
      <c r="U16" s="17"/>
      <c r="V16" s="17"/>
      <c r="W16" s="17"/>
      <c r="X16" s="17"/>
      <c r="Y16" s="17"/>
      <c r="Z16" s="17"/>
      <c r="AB16" s="17">
        <v>2</v>
      </c>
      <c r="AC16" s="17">
        <v>0</v>
      </c>
      <c r="AD16" s="17">
        <v>2</v>
      </c>
      <c r="AE16" s="17">
        <f>I16+K16</f>
        <v>9</v>
      </c>
      <c r="AF16" s="19">
        <f t="shared" si="0"/>
        <v>4.5</v>
      </c>
      <c r="AG16" s="17">
        <f>J16+L16</f>
        <v>12</v>
      </c>
      <c r="AH16" s="19">
        <f t="shared" si="1"/>
        <v>6</v>
      </c>
      <c r="AI16" s="17">
        <f t="shared" si="2"/>
        <v>-3</v>
      </c>
    </row>
    <row r="17" spans="1:35" x14ac:dyDescent="0.25">
      <c r="A17" s="6"/>
      <c r="B17" s="14">
        <v>10</v>
      </c>
      <c r="C17" s="23" t="s">
        <v>12</v>
      </c>
      <c r="D17" s="23">
        <v>1</v>
      </c>
      <c r="E17" s="123" t="s">
        <v>42</v>
      </c>
      <c r="F17" s="123">
        <v>2</v>
      </c>
      <c r="H17" t="s">
        <v>364</v>
      </c>
      <c r="I17" s="35">
        <v>2</v>
      </c>
      <c r="J17" s="35">
        <v>4</v>
      </c>
      <c r="K17" s="40">
        <v>1</v>
      </c>
      <c r="L17" s="35">
        <v>5</v>
      </c>
      <c r="M17" s="17"/>
      <c r="N17" s="17"/>
      <c r="O17" s="17"/>
      <c r="P17" s="17"/>
      <c r="Q17" s="17"/>
      <c r="R17" s="17"/>
      <c r="S17" s="17"/>
      <c r="T17" s="17"/>
      <c r="U17" s="17"/>
      <c r="V17" s="17"/>
      <c r="W17" s="17"/>
      <c r="X17" s="17"/>
      <c r="Y17" s="17"/>
      <c r="Z17" s="17"/>
      <c r="AB17" s="17">
        <v>2</v>
      </c>
      <c r="AC17" s="17">
        <v>0</v>
      </c>
      <c r="AD17" s="17">
        <v>2</v>
      </c>
      <c r="AE17" s="17">
        <f>I17+K17</f>
        <v>3</v>
      </c>
      <c r="AF17" s="19">
        <f t="shared" si="0"/>
        <v>1.5</v>
      </c>
      <c r="AG17" s="17">
        <f>J17+L17</f>
        <v>9</v>
      </c>
      <c r="AH17" s="19">
        <f t="shared" si="1"/>
        <v>4.5</v>
      </c>
      <c r="AI17" s="17">
        <f t="shared" si="2"/>
        <v>-6</v>
      </c>
    </row>
    <row r="18" spans="1:35" x14ac:dyDescent="0.25">
      <c r="A18" s="6"/>
      <c r="B18" s="23">
        <v>11</v>
      </c>
      <c r="C18" s="123" t="s">
        <v>351</v>
      </c>
      <c r="D18" s="123">
        <v>5</v>
      </c>
      <c r="E18" s="23" t="s">
        <v>38</v>
      </c>
      <c r="F18" s="23">
        <v>3</v>
      </c>
      <c r="H18" t="s">
        <v>102</v>
      </c>
      <c r="I18" s="35">
        <v>2</v>
      </c>
      <c r="J18" s="35">
        <v>12</v>
      </c>
      <c r="K18" s="40">
        <v>3</v>
      </c>
      <c r="L18" s="35">
        <v>7</v>
      </c>
      <c r="M18" s="17"/>
      <c r="N18" s="17"/>
      <c r="O18" s="17"/>
      <c r="P18" s="17"/>
      <c r="Q18" s="17"/>
      <c r="R18" s="17"/>
      <c r="S18" s="17"/>
      <c r="T18" s="17"/>
      <c r="U18" s="17"/>
      <c r="V18" s="17"/>
      <c r="W18" s="17"/>
      <c r="X18" s="17"/>
      <c r="Y18" s="17"/>
      <c r="Z18" s="17"/>
      <c r="AB18" s="17">
        <v>2</v>
      </c>
      <c r="AC18" s="17">
        <v>0</v>
      </c>
      <c r="AD18" s="17">
        <v>2</v>
      </c>
      <c r="AE18" s="17">
        <f>I18+K18</f>
        <v>5</v>
      </c>
      <c r="AF18" s="19">
        <f t="shared" si="0"/>
        <v>2.5</v>
      </c>
      <c r="AG18" s="17">
        <f>J18+L18</f>
        <v>19</v>
      </c>
      <c r="AH18" s="19">
        <f t="shared" si="1"/>
        <v>9.5</v>
      </c>
      <c r="AI18" s="17">
        <f t="shared" si="2"/>
        <v>-14</v>
      </c>
    </row>
    <row r="19" spans="1:35" x14ac:dyDescent="0.25">
      <c r="A19" s="6"/>
      <c r="B19" s="14">
        <v>12</v>
      </c>
      <c r="C19" s="123" t="s">
        <v>18</v>
      </c>
      <c r="D19" s="123">
        <v>4</v>
      </c>
      <c r="E19" s="23" t="s">
        <v>58</v>
      </c>
      <c r="F19" s="23">
        <v>3</v>
      </c>
      <c r="H19"/>
      <c r="AB19" s="17"/>
      <c r="AC19" s="17"/>
      <c r="AD19" s="17"/>
      <c r="AE19" s="17"/>
      <c r="AF19" s="17"/>
      <c r="AG19" s="17"/>
      <c r="AH19" s="19"/>
      <c r="AI19" s="17"/>
    </row>
    <row r="20" spans="1:35" x14ac:dyDescent="0.25">
      <c r="A20" s="6"/>
      <c r="B20" s="1"/>
      <c r="C20" s="1"/>
      <c r="D20" s="17"/>
      <c r="E20" s="1"/>
      <c r="F20" s="1"/>
      <c r="H20"/>
      <c r="I20"/>
      <c r="J20"/>
      <c r="K20"/>
      <c r="L20"/>
      <c r="M20"/>
      <c r="N20"/>
      <c r="O20"/>
      <c r="P20"/>
      <c r="Q20"/>
      <c r="R20"/>
      <c r="S20"/>
      <c r="T20"/>
      <c r="U20"/>
      <c r="V20"/>
      <c r="W20"/>
      <c r="X20"/>
      <c r="Y20"/>
      <c r="Z20"/>
    </row>
    <row r="21" spans="1:35" x14ac:dyDescent="0.25">
      <c r="A21" s="6"/>
      <c r="B21" s="17"/>
      <c r="C21" s="17"/>
      <c r="D21" s="17"/>
      <c r="E21" s="17"/>
      <c r="F21" s="1"/>
      <c r="H21"/>
      <c r="AA21" s="1"/>
    </row>
    <row r="22" spans="1:35" x14ac:dyDescent="0.25">
      <c r="A22" s="18" t="s">
        <v>32</v>
      </c>
      <c r="B22" s="15" t="s">
        <v>44</v>
      </c>
      <c r="C22" s="15" t="s">
        <v>99</v>
      </c>
      <c r="D22" s="15"/>
      <c r="E22" s="15" t="s">
        <v>98</v>
      </c>
      <c r="F22" s="15"/>
      <c r="H22"/>
      <c r="Q22" s="17"/>
      <c r="R22" s="16"/>
    </row>
    <row r="23" spans="1:35" x14ac:dyDescent="0.25">
      <c r="A23" s="17" t="s">
        <v>359</v>
      </c>
      <c r="B23" s="23">
        <v>13</v>
      </c>
      <c r="C23" s="123" t="s">
        <v>18</v>
      </c>
      <c r="D23" s="123">
        <v>5</v>
      </c>
      <c r="E23" s="23" t="s">
        <v>106</v>
      </c>
      <c r="F23" s="23">
        <v>4</v>
      </c>
      <c r="H23"/>
      <c r="Q23" s="17"/>
    </row>
    <row r="24" spans="1:35" x14ac:dyDescent="0.25">
      <c r="A24" s="6"/>
      <c r="B24" s="23">
        <v>14</v>
      </c>
      <c r="C24" s="123" t="s">
        <v>76</v>
      </c>
      <c r="D24" s="123">
        <v>6</v>
      </c>
      <c r="E24" s="23" t="s">
        <v>110</v>
      </c>
      <c r="F24" s="23">
        <v>1</v>
      </c>
      <c r="H24"/>
      <c r="Q24" s="17"/>
    </row>
    <row r="25" spans="1:35" x14ac:dyDescent="0.25">
      <c r="A25" s="6"/>
      <c r="B25" s="23">
        <v>15</v>
      </c>
      <c r="C25" s="123" t="s">
        <v>108</v>
      </c>
      <c r="D25" s="123">
        <v>2</v>
      </c>
      <c r="E25" s="17" t="s">
        <v>58</v>
      </c>
      <c r="F25" s="23">
        <v>1</v>
      </c>
      <c r="H25"/>
      <c r="Q25" s="17"/>
    </row>
    <row r="26" spans="1:35" x14ac:dyDescent="0.25">
      <c r="A26" s="6"/>
      <c r="B26" s="23">
        <v>16</v>
      </c>
      <c r="C26" s="123" t="s">
        <v>351</v>
      </c>
      <c r="D26" s="123">
        <v>5</v>
      </c>
      <c r="E26" s="23" t="s">
        <v>12</v>
      </c>
      <c r="F26" s="23">
        <v>4</v>
      </c>
      <c r="H26"/>
      <c r="Q26" s="17"/>
    </row>
    <row r="27" spans="1:35" x14ac:dyDescent="0.25">
      <c r="A27" s="6"/>
      <c r="B27" s="14">
        <v>17</v>
      </c>
      <c r="C27" s="23" t="s">
        <v>370</v>
      </c>
      <c r="D27" s="23">
        <v>6</v>
      </c>
      <c r="E27" s="123" t="s">
        <v>123</v>
      </c>
      <c r="F27" s="123">
        <v>7</v>
      </c>
      <c r="H27"/>
      <c r="Q27" s="17"/>
    </row>
    <row r="28" spans="1:35" x14ac:dyDescent="0.25">
      <c r="A28" s="53"/>
      <c r="B28" s="1"/>
      <c r="H28"/>
      <c r="Q28" s="17"/>
    </row>
    <row r="29" spans="1:35" x14ac:dyDescent="0.25">
      <c r="A29" s="18" t="s">
        <v>34</v>
      </c>
      <c r="B29" s="15" t="s">
        <v>44</v>
      </c>
      <c r="C29" s="15" t="s">
        <v>99</v>
      </c>
      <c r="D29" s="15"/>
      <c r="E29" s="15" t="s">
        <v>98</v>
      </c>
      <c r="F29" s="15"/>
      <c r="H29"/>
      <c r="Q29" s="17"/>
    </row>
    <row r="30" spans="1:35" x14ac:dyDescent="0.25">
      <c r="A30" s="17" t="s">
        <v>359</v>
      </c>
      <c r="B30" s="23">
        <v>18</v>
      </c>
      <c r="C30" s="123" t="s">
        <v>106</v>
      </c>
      <c r="D30" s="123">
        <v>6</v>
      </c>
      <c r="E30" s="23" t="s">
        <v>108</v>
      </c>
      <c r="F30" s="23">
        <v>4</v>
      </c>
      <c r="H30"/>
      <c r="Q30" s="17"/>
    </row>
    <row r="31" spans="1:35" x14ac:dyDescent="0.25">
      <c r="A31" s="18"/>
      <c r="B31" s="17"/>
      <c r="C31" s="17"/>
      <c r="D31" s="17"/>
      <c r="E31" s="17"/>
      <c r="F31" s="1"/>
      <c r="H31"/>
      <c r="Q31" s="17"/>
    </row>
    <row r="32" spans="1:35" x14ac:dyDescent="0.25">
      <c r="A32" s="6"/>
      <c r="B32" s="17"/>
      <c r="C32" s="17"/>
      <c r="D32" s="17"/>
      <c r="E32" s="17"/>
      <c r="F32" s="1"/>
      <c r="H32"/>
      <c r="Q32" s="17"/>
    </row>
    <row r="33" spans="1:17" x14ac:dyDescent="0.25">
      <c r="A33" s="6"/>
      <c r="B33" s="15" t="s">
        <v>44</v>
      </c>
      <c r="C33" s="15" t="s">
        <v>99</v>
      </c>
      <c r="D33" s="15"/>
      <c r="E33" s="15" t="s">
        <v>98</v>
      </c>
      <c r="F33" s="15"/>
      <c r="H33"/>
      <c r="Q33" s="17"/>
    </row>
    <row r="34" spans="1:17" x14ac:dyDescent="0.25">
      <c r="A34" s="18" t="s">
        <v>35</v>
      </c>
      <c r="B34" s="23">
        <v>19</v>
      </c>
      <c r="C34" s="123" t="s">
        <v>103</v>
      </c>
      <c r="D34" s="123">
        <v>3</v>
      </c>
      <c r="E34" s="23" t="s">
        <v>123</v>
      </c>
      <c r="F34" s="23">
        <v>2</v>
      </c>
      <c r="H34"/>
      <c r="Q34" s="17"/>
    </row>
    <row r="35" spans="1:17" x14ac:dyDescent="0.25">
      <c r="A35" s="17" t="s">
        <v>360</v>
      </c>
      <c r="B35" s="23">
        <v>20</v>
      </c>
      <c r="C35" s="123" t="s">
        <v>351</v>
      </c>
      <c r="D35" s="123">
        <v>3</v>
      </c>
      <c r="E35" s="23" t="s">
        <v>108</v>
      </c>
      <c r="F35" s="23">
        <v>0</v>
      </c>
      <c r="H35"/>
      <c r="Q35" s="17"/>
    </row>
    <row r="36" spans="1:17" x14ac:dyDescent="0.25">
      <c r="A36" s="18"/>
      <c r="B36" s="23">
        <v>21</v>
      </c>
      <c r="C36" s="123" t="s">
        <v>106</v>
      </c>
      <c r="D36" s="123">
        <v>4</v>
      </c>
      <c r="E36" s="23" t="s">
        <v>110</v>
      </c>
      <c r="F36" s="23">
        <v>3</v>
      </c>
      <c r="H36"/>
    </row>
    <row r="37" spans="1:17" x14ac:dyDescent="0.25">
      <c r="A37" s="18"/>
      <c r="B37" s="23">
        <v>22</v>
      </c>
      <c r="C37" s="123" t="s">
        <v>18</v>
      </c>
      <c r="D37" s="123">
        <v>3</v>
      </c>
      <c r="E37" s="23" t="s">
        <v>76</v>
      </c>
      <c r="F37" s="23">
        <v>1</v>
      </c>
      <c r="H37"/>
    </row>
    <row r="38" spans="1:17" x14ac:dyDescent="0.25">
      <c r="A38" s="18"/>
      <c r="B38" s="129"/>
      <c r="C38" s="129"/>
      <c r="D38" s="129"/>
      <c r="E38" s="129"/>
      <c r="F38" s="129"/>
      <c r="H38"/>
    </row>
    <row r="39" spans="1:17" x14ac:dyDescent="0.25">
      <c r="A39" s="18"/>
      <c r="B39" s="77"/>
      <c r="C39" s="77"/>
      <c r="D39" s="77"/>
      <c r="E39" s="77"/>
      <c r="F39" s="77"/>
      <c r="H39"/>
    </row>
    <row r="40" spans="1:17" x14ac:dyDescent="0.25">
      <c r="A40" s="18"/>
      <c r="B40" s="15" t="s">
        <v>44</v>
      </c>
      <c r="C40" s="15" t="s">
        <v>99</v>
      </c>
      <c r="D40" s="15"/>
      <c r="E40" s="15" t="s">
        <v>98</v>
      </c>
      <c r="F40" s="15"/>
      <c r="H40"/>
    </row>
    <row r="41" spans="1:17" x14ac:dyDescent="0.25">
      <c r="A41" s="18" t="s">
        <v>37</v>
      </c>
      <c r="B41" s="23">
        <v>23</v>
      </c>
      <c r="C41" s="123" t="s">
        <v>103</v>
      </c>
      <c r="D41" s="123">
        <v>9</v>
      </c>
      <c r="E41" s="23" t="s">
        <v>106</v>
      </c>
      <c r="F41" s="23">
        <v>6</v>
      </c>
      <c r="H41"/>
    </row>
    <row r="42" spans="1:17" x14ac:dyDescent="0.25">
      <c r="A42" s="17" t="s">
        <v>360</v>
      </c>
      <c r="B42" s="14">
        <v>24</v>
      </c>
      <c r="C42" s="123" t="s">
        <v>76</v>
      </c>
      <c r="D42" s="123">
        <v>4</v>
      </c>
      <c r="E42" s="23" t="s">
        <v>351</v>
      </c>
      <c r="F42" s="23">
        <v>2</v>
      </c>
      <c r="H42"/>
    </row>
    <row r="43" spans="1:17" x14ac:dyDescent="0.25">
      <c r="A43" s="6"/>
      <c r="B43" s="1"/>
      <c r="C43" s="17"/>
      <c r="D43" s="1"/>
      <c r="E43" s="1"/>
      <c r="F43" s="1"/>
      <c r="H43"/>
    </row>
    <row r="44" spans="1:17" x14ac:dyDescent="0.25">
      <c r="A44" s="6"/>
      <c r="B44" s="1"/>
      <c r="C44" s="17"/>
      <c r="D44" s="1"/>
      <c r="E44" s="1"/>
      <c r="F44" s="1"/>
      <c r="H44"/>
    </row>
    <row r="45" spans="1:17" x14ac:dyDescent="0.25">
      <c r="A45" s="6"/>
      <c r="B45" s="15" t="s">
        <v>44</v>
      </c>
      <c r="C45" s="15" t="s">
        <v>99</v>
      </c>
      <c r="D45" s="15"/>
      <c r="E45" s="15" t="s">
        <v>98</v>
      </c>
      <c r="F45" s="15"/>
      <c r="H45"/>
    </row>
    <row r="46" spans="1:17" x14ac:dyDescent="0.25">
      <c r="A46" s="18" t="s">
        <v>41</v>
      </c>
      <c r="B46" s="14">
        <v>25</v>
      </c>
      <c r="C46" s="123" t="s">
        <v>76</v>
      </c>
      <c r="D46" s="123">
        <v>10</v>
      </c>
      <c r="E46" s="23" t="s">
        <v>18</v>
      </c>
      <c r="F46" s="23">
        <v>1</v>
      </c>
      <c r="H46"/>
    </row>
    <row r="47" spans="1:17" x14ac:dyDescent="0.25">
      <c r="A47" s="17" t="s">
        <v>361</v>
      </c>
      <c r="B47" s="14">
        <v>26</v>
      </c>
      <c r="C47" s="123" t="s">
        <v>76</v>
      </c>
      <c r="D47" s="123">
        <v>2</v>
      </c>
      <c r="E47" s="23" t="s">
        <v>103</v>
      </c>
      <c r="F47" s="23">
        <v>1</v>
      </c>
      <c r="H47"/>
    </row>
    <row r="48" spans="1:17" ht="15" customHeight="1" x14ac:dyDescent="0.25">
      <c r="A48" s="53"/>
      <c r="B48" s="14">
        <v>27</v>
      </c>
      <c r="C48" s="123" t="s">
        <v>76</v>
      </c>
      <c r="D48" s="123">
        <v>6</v>
      </c>
      <c r="E48" s="23" t="s">
        <v>18</v>
      </c>
      <c r="F48" s="23">
        <v>5</v>
      </c>
      <c r="H48"/>
    </row>
    <row r="49" spans="1:8" x14ac:dyDescent="0.25">
      <c r="A49" s="53"/>
      <c r="B49" s="1"/>
      <c r="H49"/>
    </row>
    <row r="50" spans="1:8" ht="18.75" x14ac:dyDescent="0.3">
      <c r="A50" s="53"/>
      <c r="B50" s="1"/>
      <c r="C50" s="150" t="s">
        <v>371</v>
      </c>
      <c r="H50"/>
    </row>
    <row r="51" spans="1:8" x14ac:dyDescent="0.25">
      <c r="A51" s="53"/>
      <c r="B51" s="1"/>
      <c r="E51" s="1"/>
      <c r="H51"/>
    </row>
    <row r="52" spans="1:8" ht="15.75" x14ac:dyDescent="0.25">
      <c r="A52" s="53"/>
      <c r="B52" s="1"/>
      <c r="F52" s="144"/>
      <c r="H52"/>
    </row>
    <row r="53" spans="1:8" x14ac:dyDescent="0.25">
      <c r="A53" s="53"/>
      <c r="B53" s="1"/>
      <c r="H53"/>
    </row>
    <row r="54" spans="1:8" ht="15.75" x14ac:dyDescent="0.25">
      <c r="A54" s="53"/>
      <c r="B54" s="1"/>
      <c r="G54" s="144"/>
      <c r="H54"/>
    </row>
    <row r="55" spans="1:8" x14ac:dyDescent="0.25">
      <c r="A55" s="53"/>
      <c r="H55"/>
    </row>
    <row r="56" spans="1:8" x14ac:dyDescent="0.25">
      <c r="H56"/>
    </row>
  </sheetData>
  <printOptions horizontalCentered="1"/>
  <pageMargins left="0.70866141732283472" right="0.70866141732283472" top="0.74803149606299213" bottom="0.74803149606299213" header="0.31496062992125984" footer="0.31496062992125984"/>
  <pageSetup scale="62"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99D1D-D192-4AD7-9762-9FB04C7CECF1}">
  <sheetPr>
    <pageSetUpPr fitToPage="1"/>
  </sheetPr>
  <dimension ref="A2:AG58"/>
  <sheetViews>
    <sheetView showGridLines="0" topLeftCell="A9" zoomScale="105" zoomScaleNormal="105" workbookViewId="0">
      <selection activeCell="H23" sqref="H23"/>
    </sheetView>
  </sheetViews>
  <sheetFormatPr defaultRowHeight="15" x14ac:dyDescent="0.25"/>
  <cols>
    <col min="1" max="1" width="19.140625" style="43" customWidth="1"/>
    <col min="2" max="2" width="8.7109375" style="43" customWidth="1"/>
    <col min="3" max="3" width="18.42578125" style="43" customWidth="1"/>
    <col min="4" max="4" width="4.28515625" style="43" customWidth="1"/>
    <col min="5" max="5" width="17.85546875" style="43" customWidth="1"/>
    <col min="6" max="6" width="4.42578125" style="43" customWidth="1"/>
    <col min="7" max="7" width="5.85546875" style="43" customWidth="1"/>
    <col min="8" max="8" width="13.85546875" style="43" customWidth="1"/>
    <col min="9" max="22" width="3" style="17" customWidth="1"/>
    <col min="23" max="23" width="3.85546875" style="17" customWidth="1"/>
    <col min="24" max="24" width="7.140625" style="43" bestFit="1" customWidth="1"/>
    <col min="25" max="25" width="5.28515625" style="43" bestFit="1" customWidth="1"/>
    <col min="26" max="26" width="4.7109375" style="43" bestFit="1" customWidth="1"/>
    <col min="27" max="27" width="3.140625" style="43" bestFit="1" customWidth="1"/>
    <col min="28" max="28" width="6.85546875" style="43" bestFit="1" customWidth="1"/>
    <col min="29" max="29" width="3.42578125" style="43" bestFit="1" customWidth="1"/>
    <col min="30" max="30" width="7.140625" style="43" bestFit="1" customWidth="1"/>
    <col min="31" max="31" width="8.140625" style="43" bestFit="1" customWidth="1"/>
  </cols>
  <sheetData>
    <row r="2" spans="1:33" ht="18.75" x14ac:dyDescent="0.3">
      <c r="A2"/>
      <c r="B2"/>
      <c r="C2"/>
      <c r="D2" s="10" t="s">
        <v>505</v>
      </c>
      <c r="E2"/>
      <c r="F2"/>
      <c r="G2"/>
      <c r="H2"/>
      <c r="I2"/>
      <c r="J2"/>
      <c r="K2" s="1"/>
      <c r="L2" s="1"/>
      <c r="M2" s="1"/>
      <c r="N2" s="1"/>
      <c r="O2" s="1"/>
      <c r="P2" s="1"/>
      <c r="Q2" s="1"/>
      <c r="R2" s="1"/>
      <c r="S2" s="1"/>
      <c r="T2" s="1"/>
      <c r="U2" s="1"/>
      <c r="V2" s="1"/>
      <c r="W2"/>
      <c r="X2"/>
      <c r="Y2"/>
      <c r="Z2" s="1"/>
      <c r="AA2" s="1"/>
      <c r="AB2" s="1"/>
      <c r="AC2" s="1"/>
      <c r="AD2" s="1"/>
      <c r="AE2" s="1"/>
      <c r="AF2" s="1"/>
      <c r="AG2" s="1"/>
    </row>
    <row r="3" spans="1:33" x14ac:dyDescent="0.25">
      <c r="A3" s="5"/>
      <c r="B3" s="5"/>
      <c r="C3" s="5"/>
      <c r="D3" s="5"/>
      <c r="E3" s="5"/>
      <c r="F3" s="5"/>
      <c r="G3"/>
      <c r="H3"/>
      <c r="I3" s="1"/>
      <c r="J3" s="1"/>
      <c r="K3" s="1"/>
      <c r="L3" s="1"/>
      <c r="M3" s="1"/>
      <c r="N3" s="1"/>
      <c r="O3" s="1"/>
      <c r="P3" s="1"/>
      <c r="Q3" s="1"/>
      <c r="R3" s="1"/>
      <c r="S3" s="1"/>
      <c r="T3" s="1"/>
      <c r="U3"/>
      <c r="V3"/>
      <c r="W3"/>
      <c r="X3" s="1"/>
      <c r="Y3" s="1"/>
      <c r="Z3" s="1"/>
      <c r="AA3" s="1"/>
      <c r="AB3" s="1"/>
      <c r="AC3" s="1"/>
      <c r="AD3" s="1"/>
      <c r="AE3" s="1"/>
      <c r="AF3" s="1"/>
      <c r="AG3" s="1"/>
    </row>
    <row r="4" spans="1:33" x14ac:dyDescent="0.25">
      <c r="A4" s="18" t="s">
        <v>28</v>
      </c>
      <c r="B4" s="13" t="s">
        <v>44</v>
      </c>
      <c r="C4" s="13" t="s">
        <v>99</v>
      </c>
      <c r="D4" s="13"/>
      <c r="E4" s="13" t="s">
        <v>98</v>
      </c>
      <c r="F4" s="13"/>
      <c r="G4"/>
      <c r="H4"/>
      <c r="I4" s="1"/>
      <c r="J4" s="1"/>
      <c r="K4" s="1"/>
      <c r="L4" s="1"/>
      <c r="M4" s="1"/>
      <c r="N4" s="1"/>
      <c r="O4" s="1"/>
      <c r="P4" s="1"/>
      <c r="Q4" s="1"/>
      <c r="R4" s="1"/>
      <c r="S4" s="1"/>
      <c r="T4" s="1"/>
      <c r="U4"/>
      <c r="V4"/>
      <c r="W4"/>
      <c r="X4" s="3" t="s">
        <v>244</v>
      </c>
      <c r="Y4" s="18" t="s">
        <v>115</v>
      </c>
      <c r="Z4" s="18" t="s">
        <v>112</v>
      </c>
      <c r="AA4" s="18" t="s">
        <v>113</v>
      </c>
      <c r="AB4" s="20" t="s">
        <v>117</v>
      </c>
      <c r="AC4" s="18" t="s">
        <v>114</v>
      </c>
      <c r="AD4" s="20" t="s">
        <v>116</v>
      </c>
      <c r="AE4" s="18" t="s">
        <v>118</v>
      </c>
      <c r="AF4" s="1"/>
      <c r="AG4" s="1"/>
    </row>
    <row r="5" spans="1:33" x14ac:dyDescent="0.25">
      <c r="A5" s="17" t="s">
        <v>363</v>
      </c>
      <c r="B5" s="12">
        <v>1</v>
      </c>
      <c r="C5" s="123" t="s">
        <v>123</v>
      </c>
      <c r="D5" s="123">
        <v>7</v>
      </c>
      <c r="E5" s="23" t="s">
        <v>38</v>
      </c>
      <c r="F5" s="23">
        <v>6</v>
      </c>
      <c r="G5"/>
      <c r="H5" t="s">
        <v>351</v>
      </c>
      <c r="I5" s="30">
        <v>3</v>
      </c>
      <c r="J5" s="30">
        <v>1</v>
      </c>
      <c r="K5" s="38">
        <v>7</v>
      </c>
      <c r="L5" s="39">
        <v>0</v>
      </c>
      <c r="M5" s="30">
        <v>11</v>
      </c>
      <c r="N5" s="30">
        <v>0</v>
      </c>
      <c r="O5" s="38">
        <v>3</v>
      </c>
      <c r="P5" s="39">
        <v>1</v>
      </c>
      <c r="Q5" s="32" t="s">
        <v>242</v>
      </c>
      <c r="R5" s="32"/>
      <c r="S5" s="38">
        <v>5</v>
      </c>
      <c r="T5" s="30">
        <v>1</v>
      </c>
      <c r="U5" s="38">
        <v>10</v>
      </c>
      <c r="V5" s="30">
        <v>4</v>
      </c>
      <c r="W5"/>
      <c r="X5" s="17">
        <v>6</v>
      </c>
      <c r="Y5" s="1">
        <v>6</v>
      </c>
      <c r="Z5" s="1">
        <v>0</v>
      </c>
      <c r="AA5" s="1">
        <f>I5+K5+M5+O5+S5+U5</f>
        <v>39</v>
      </c>
      <c r="AB5" s="22">
        <f>AA5/X5</f>
        <v>6.5</v>
      </c>
      <c r="AC5" s="1">
        <f>J5+L5+N5+P5+T5+V5</f>
        <v>7</v>
      </c>
      <c r="AD5" s="22">
        <f>AC5/X5</f>
        <v>1.1666666666666667</v>
      </c>
      <c r="AE5" s="1">
        <f>AA5-AC5</f>
        <v>32</v>
      </c>
      <c r="AF5" s="1"/>
      <c r="AG5" s="1"/>
    </row>
    <row r="6" spans="1:33" x14ac:dyDescent="0.25">
      <c r="A6" s="5" t="s">
        <v>362</v>
      </c>
      <c r="B6" s="12">
        <v>2</v>
      </c>
      <c r="C6" s="23" t="s">
        <v>364</v>
      </c>
      <c r="D6" s="23">
        <v>1</v>
      </c>
      <c r="E6" s="123" t="s">
        <v>351</v>
      </c>
      <c r="F6" s="123">
        <v>3</v>
      </c>
      <c r="G6"/>
      <c r="H6" t="s">
        <v>106</v>
      </c>
      <c r="I6" s="30">
        <v>9</v>
      </c>
      <c r="J6" s="30">
        <v>4</v>
      </c>
      <c r="K6" s="141">
        <v>3</v>
      </c>
      <c r="L6" s="142">
        <v>4</v>
      </c>
      <c r="M6" s="30">
        <v>8</v>
      </c>
      <c r="N6" s="30">
        <v>3</v>
      </c>
      <c r="O6" s="38">
        <v>12</v>
      </c>
      <c r="P6" s="39">
        <v>1</v>
      </c>
      <c r="Q6" s="30">
        <v>7</v>
      </c>
      <c r="R6" s="30">
        <v>3</v>
      </c>
      <c r="S6" s="141">
        <v>4</v>
      </c>
      <c r="T6" s="140">
        <v>10</v>
      </c>
      <c r="U6" s="18"/>
      <c r="V6" s="18"/>
      <c r="W6"/>
      <c r="X6" s="1">
        <v>6</v>
      </c>
      <c r="Y6" s="1">
        <v>4</v>
      </c>
      <c r="Z6" s="1">
        <v>2</v>
      </c>
      <c r="AA6" s="1">
        <f>I6+K6+M6+O6+Q6+S6</f>
        <v>43</v>
      </c>
      <c r="AB6" s="22">
        <f t="shared" ref="AB6:AB19" si="0">AA6/X6</f>
        <v>7.166666666666667</v>
      </c>
      <c r="AC6" s="1">
        <f>J6+L6+N6+P6+R6+T6</f>
        <v>25</v>
      </c>
      <c r="AD6" s="22">
        <f t="shared" ref="AD6:AD19" si="1">AC6/X6</f>
        <v>4.166666666666667</v>
      </c>
      <c r="AE6" s="1">
        <f t="shared" ref="AE6:AE19" si="2">AA6-AC6</f>
        <v>18</v>
      </c>
    </row>
    <row r="7" spans="1:33" x14ac:dyDescent="0.25">
      <c r="A7" s="5"/>
      <c r="B7" s="12">
        <v>3</v>
      </c>
      <c r="C7" s="23" t="s">
        <v>12</v>
      </c>
      <c r="D7" s="23">
        <v>4</v>
      </c>
      <c r="E7" s="123" t="s">
        <v>108</v>
      </c>
      <c r="F7" s="123">
        <v>6</v>
      </c>
      <c r="G7"/>
      <c r="H7" t="s">
        <v>349</v>
      </c>
      <c r="I7" s="30">
        <v>11</v>
      </c>
      <c r="J7" s="30">
        <v>7</v>
      </c>
      <c r="K7" s="38">
        <v>4</v>
      </c>
      <c r="L7" s="39">
        <v>3</v>
      </c>
      <c r="M7" s="30">
        <v>11</v>
      </c>
      <c r="N7" s="30">
        <v>1</v>
      </c>
      <c r="O7" s="141">
        <v>1</v>
      </c>
      <c r="P7" s="142">
        <v>3</v>
      </c>
      <c r="Q7" s="30">
        <v>11</v>
      </c>
      <c r="R7" s="30">
        <v>1</v>
      </c>
      <c r="S7" s="141">
        <v>1</v>
      </c>
      <c r="T7" s="140">
        <v>5</v>
      </c>
      <c r="U7" s="146"/>
      <c r="V7" s="146"/>
      <c r="W7"/>
      <c r="X7" s="1">
        <v>6</v>
      </c>
      <c r="Y7" s="1">
        <v>4</v>
      </c>
      <c r="Z7" s="1">
        <v>2</v>
      </c>
      <c r="AA7" s="1">
        <f>I7+K7+M7+O7+Q7+S7</f>
        <v>39</v>
      </c>
      <c r="AB7" s="22">
        <f t="shared" si="0"/>
        <v>6.5</v>
      </c>
      <c r="AC7" s="1">
        <f>J7+L7+N7+P7+R7+T7</f>
        <v>20</v>
      </c>
      <c r="AD7" s="22">
        <f t="shared" si="1"/>
        <v>3.3333333333333335</v>
      </c>
      <c r="AE7" s="1">
        <f t="shared" si="2"/>
        <v>19</v>
      </c>
    </row>
    <row r="8" spans="1:33" x14ac:dyDescent="0.25">
      <c r="A8" s="5"/>
      <c r="B8" s="12">
        <v>4</v>
      </c>
      <c r="C8" s="23" t="s">
        <v>185</v>
      </c>
      <c r="D8" s="23">
        <v>4</v>
      </c>
      <c r="E8" s="123" t="s">
        <v>106</v>
      </c>
      <c r="F8" s="123">
        <v>9</v>
      </c>
      <c r="G8"/>
      <c r="H8" t="s">
        <v>123</v>
      </c>
      <c r="I8" s="30">
        <v>7</v>
      </c>
      <c r="J8" s="30">
        <v>6</v>
      </c>
      <c r="K8" s="38">
        <v>3</v>
      </c>
      <c r="L8" s="39">
        <v>1</v>
      </c>
      <c r="M8" s="140">
        <v>0</v>
      </c>
      <c r="N8" s="140">
        <v>11</v>
      </c>
      <c r="O8" s="38">
        <v>4</v>
      </c>
      <c r="P8" s="39">
        <v>3</v>
      </c>
      <c r="Q8" s="140">
        <v>3</v>
      </c>
      <c r="R8" s="140">
        <v>7</v>
      </c>
      <c r="S8" s="18"/>
      <c r="T8" s="18"/>
      <c r="U8" s="146"/>
      <c r="V8" s="146"/>
      <c r="W8"/>
      <c r="X8" s="1">
        <v>5</v>
      </c>
      <c r="Y8" s="1">
        <v>3</v>
      </c>
      <c r="Z8" s="1">
        <v>2</v>
      </c>
      <c r="AA8" s="1">
        <f>I8+K8+M8+O8+Q8</f>
        <v>17</v>
      </c>
      <c r="AB8" s="22">
        <f t="shared" si="0"/>
        <v>3.4</v>
      </c>
      <c r="AC8" s="1">
        <f>J8+L8+N8+P8+R8</f>
        <v>28</v>
      </c>
      <c r="AD8" s="22">
        <f t="shared" si="1"/>
        <v>5.6</v>
      </c>
      <c r="AE8" s="1">
        <f t="shared" si="2"/>
        <v>-11</v>
      </c>
    </row>
    <row r="9" spans="1:33" x14ac:dyDescent="0.25">
      <c r="A9" s="5"/>
      <c r="B9" s="14">
        <v>5</v>
      </c>
      <c r="C9" s="123" t="s">
        <v>349</v>
      </c>
      <c r="D9" s="123">
        <v>11</v>
      </c>
      <c r="E9" s="23" t="s">
        <v>365</v>
      </c>
      <c r="F9" s="23">
        <v>7</v>
      </c>
      <c r="G9"/>
      <c r="H9" t="s">
        <v>185</v>
      </c>
      <c r="I9" s="140">
        <v>4</v>
      </c>
      <c r="J9" s="140">
        <v>9</v>
      </c>
      <c r="K9" s="38">
        <v>6</v>
      </c>
      <c r="L9" s="39">
        <v>1</v>
      </c>
      <c r="M9" s="30">
        <v>12</v>
      </c>
      <c r="N9" s="30">
        <v>2</v>
      </c>
      <c r="O9" s="38">
        <v>9</v>
      </c>
      <c r="P9" s="39">
        <v>8</v>
      </c>
      <c r="Q9" s="140">
        <v>1</v>
      </c>
      <c r="R9" s="140">
        <v>11</v>
      </c>
      <c r="S9" s="18"/>
      <c r="T9" s="18"/>
      <c r="U9" s="146"/>
      <c r="V9" s="146"/>
      <c r="W9"/>
      <c r="X9" s="1">
        <v>5</v>
      </c>
      <c r="Y9" s="1">
        <v>3</v>
      </c>
      <c r="Z9" s="1">
        <v>2</v>
      </c>
      <c r="AA9" s="1">
        <f>I9+K9+M9+O9+Q9</f>
        <v>32</v>
      </c>
      <c r="AB9" s="22">
        <f t="shared" si="0"/>
        <v>6.4</v>
      </c>
      <c r="AC9" s="1">
        <f>J9+L9+N9+P9+R9</f>
        <v>31</v>
      </c>
      <c r="AD9" s="22">
        <f t="shared" si="1"/>
        <v>6.2</v>
      </c>
      <c r="AE9" s="1">
        <f t="shared" si="2"/>
        <v>1</v>
      </c>
    </row>
    <row r="10" spans="1:33" x14ac:dyDescent="0.25">
      <c r="A10" s="7"/>
      <c r="B10" s="14">
        <v>6</v>
      </c>
      <c r="C10" s="123" t="s">
        <v>76</v>
      </c>
      <c r="D10" s="123">
        <v>12</v>
      </c>
      <c r="E10" s="23" t="s">
        <v>103</v>
      </c>
      <c r="F10" s="23">
        <v>9</v>
      </c>
      <c r="G10"/>
      <c r="H10" t="s">
        <v>18</v>
      </c>
      <c r="I10" s="30">
        <v>4</v>
      </c>
      <c r="J10" s="30">
        <v>3</v>
      </c>
      <c r="K10" s="38">
        <v>13</v>
      </c>
      <c r="L10" s="39">
        <v>0</v>
      </c>
      <c r="M10" s="140">
        <v>1</v>
      </c>
      <c r="N10" s="140">
        <v>11</v>
      </c>
      <c r="O10" s="141">
        <v>3</v>
      </c>
      <c r="P10" s="140">
        <v>4</v>
      </c>
      <c r="Q10" s="18"/>
      <c r="R10" s="18"/>
      <c r="S10" s="18"/>
      <c r="T10" s="18"/>
      <c r="U10" s="146"/>
      <c r="V10" s="146"/>
      <c r="W10"/>
      <c r="X10" s="1">
        <v>4</v>
      </c>
      <c r="Y10" s="1">
        <v>2</v>
      </c>
      <c r="Z10" s="1">
        <v>2</v>
      </c>
      <c r="AA10" s="1">
        <f>I10+K10+M10+O10</f>
        <v>21</v>
      </c>
      <c r="AB10" s="22">
        <f t="shared" si="0"/>
        <v>5.25</v>
      </c>
      <c r="AC10" s="1">
        <f>J10+L10+N10+P10</f>
        <v>18</v>
      </c>
      <c r="AD10" s="22">
        <f t="shared" si="1"/>
        <v>4.5</v>
      </c>
      <c r="AE10" s="1">
        <f t="shared" si="2"/>
        <v>3</v>
      </c>
    </row>
    <row r="11" spans="1:33" x14ac:dyDescent="0.25">
      <c r="A11" s="5"/>
      <c r="B11" s="14">
        <v>7</v>
      </c>
      <c r="C11" s="23" t="s">
        <v>42</v>
      </c>
      <c r="D11" s="23">
        <v>3</v>
      </c>
      <c r="E11" s="123" t="s">
        <v>18</v>
      </c>
      <c r="F11" s="123">
        <v>4</v>
      </c>
      <c r="G11"/>
      <c r="H11" t="s">
        <v>364</v>
      </c>
      <c r="I11" s="140">
        <v>1</v>
      </c>
      <c r="J11" s="140">
        <v>3</v>
      </c>
      <c r="K11" s="38">
        <v>9</v>
      </c>
      <c r="L11" s="39">
        <v>5</v>
      </c>
      <c r="M11" s="30">
        <v>10</v>
      </c>
      <c r="N11" s="30">
        <v>2</v>
      </c>
      <c r="O11" s="141">
        <v>8</v>
      </c>
      <c r="P11" s="140">
        <v>9</v>
      </c>
      <c r="Q11" s="18"/>
      <c r="R11" s="18"/>
      <c r="S11" s="18"/>
      <c r="T11" s="18"/>
      <c r="U11" s="146"/>
      <c r="V11" s="146"/>
      <c r="W11"/>
      <c r="X11" s="1">
        <v>4</v>
      </c>
      <c r="Y11" s="1">
        <v>2</v>
      </c>
      <c r="Z11" s="1">
        <v>2</v>
      </c>
      <c r="AA11" s="1">
        <f>I11+K11+M11+O11</f>
        <v>28</v>
      </c>
      <c r="AB11" s="22">
        <f t="shared" si="0"/>
        <v>7</v>
      </c>
      <c r="AC11" s="1">
        <f>J11+L11+N11+P11</f>
        <v>19</v>
      </c>
      <c r="AD11" s="22">
        <f t="shared" si="1"/>
        <v>4.75</v>
      </c>
      <c r="AE11" s="1">
        <f t="shared" si="2"/>
        <v>9</v>
      </c>
    </row>
    <row r="12" spans="1:33" x14ac:dyDescent="0.25">
      <c r="A12" s="5"/>
      <c r="B12" s="1"/>
      <c r="C12" s="1"/>
      <c r="D12" s="1"/>
      <c r="E12" s="1"/>
      <c r="F12" s="1"/>
      <c r="G12"/>
      <c r="H12" t="s">
        <v>108</v>
      </c>
      <c r="I12" s="30">
        <v>6</v>
      </c>
      <c r="J12" s="30">
        <v>4</v>
      </c>
      <c r="K12" s="141">
        <v>0</v>
      </c>
      <c r="L12" s="142">
        <v>7</v>
      </c>
      <c r="M12" s="30">
        <v>11</v>
      </c>
      <c r="N12" s="30">
        <v>3</v>
      </c>
      <c r="O12" s="141">
        <v>1</v>
      </c>
      <c r="P12" s="140">
        <v>12</v>
      </c>
      <c r="Q12" s="18"/>
      <c r="R12" s="18"/>
      <c r="S12" s="18"/>
      <c r="T12" s="18"/>
      <c r="U12" s="146"/>
      <c r="V12" s="146"/>
      <c r="W12"/>
      <c r="X12" s="1">
        <v>4</v>
      </c>
      <c r="Y12" s="1">
        <v>2</v>
      </c>
      <c r="Z12" s="1">
        <v>2</v>
      </c>
      <c r="AA12" s="1">
        <f>I12+K12+M12+O12</f>
        <v>18</v>
      </c>
      <c r="AB12" s="22">
        <f t="shared" si="0"/>
        <v>4.5</v>
      </c>
      <c r="AC12" s="1">
        <f>J12+L12+N12+P12</f>
        <v>26</v>
      </c>
      <c r="AD12" s="22">
        <f t="shared" si="1"/>
        <v>6.5</v>
      </c>
      <c r="AE12" s="1">
        <f t="shared" si="2"/>
        <v>-8</v>
      </c>
    </row>
    <row r="13" spans="1:33" x14ac:dyDescent="0.25">
      <c r="A13" s="5"/>
      <c r="B13" s="1"/>
      <c r="C13" s="1"/>
      <c r="D13" s="1"/>
      <c r="E13" s="1"/>
      <c r="F13" s="1"/>
      <c r="G13"/>
      <c r="H13" t="s">
        <v>103</v>
      </c>
      <c r="I13" s="140">
        <v>9</v>
      </c>
      <c r="J13" s="140">
        <v>12</v>
      </c>
      <c r="K13" s="38">
        <v>8</v>
      </c>
      <c r="L13" s="39">
        <v>2</v>
      </c>
      <c r="M13" s="140">
        <v>2</v>
      </c>
      <c r="N13" s="140">
        <v>12</v>
      </c>
      <c r="O13" s="18"/>
      <c r="P13" s="18"/>
      <c r="Q13" s="18"/>
      <c r="R13" s="18"/>
      <c r="S13" s="18"/>
      <c r="T13" s="18"/>
      <c r="U13" s="146"/>
      <c r="V13" s="146"/>
      <c r="W13"/>
      <c r="X13" s="1">
        <v>3</v>
      </c>
      <c r="Y13" s="1">
        <v>1</v>
      </c>
      <c r="Z13" s="1">
        <v>2</v>
      </c>
      <c r="AA13" s="1">
        <f>I13+K13+M13</f>
        <v>19</v>
      </c>
      <c r="AB13" s="22">
        <f t="shared" si="0"/>
        <v>6.333333333333333</v>
      </c>
      <c r="AC13" s="1">
        <f>J13+L13+N13</f>
        <v>26</v>
      </c>
      <c r="AD13" s="22">
        <f t="shared" si="1"/>
        <v>8.6666666666666661</v>
      </c>
      <c r="AE13" s="1">
        <f t="shared" si="2"/>
        <v>-7</v>
      </c>
    </row>
    <row r="14" spans="1:33" x14ac:dyDescent="0.25">
      <c r="A14" s="18" t="s">
        <v>30</v>
      </c>
      <c r="B14" s="15" t="s">
        <v>44</v>
      </c>
      <c r="C14" s="15" t="s">
        <v>99</v>
      </c>
      <c r="D14" s="15"/>
      <c r="E14" s="15" t="s">
        <v>98</v>
      </c>
      <c r="F14" s="15"/>
      <c r="G14"/>
      <c r="H14" t="s">
        <v>76</v>
      </c>
      <c r="I14" s="30">
        <v>12</v>
      </c>
      <c r="J14" s="30">
        <v>9</v>
      </c>
      <c r="K14" s="141">
        <v>0</v>
      </c>
      <c r="L14" s="142">
        <v>13</v>
      </c>
      <c r="M14" s="140">
        <v>3</v>
      </c>
      <c r="N14" s="140">
        <v>8</v>
      </c>
      <c r="O14" s="1"/>
      <c r="P14" s="1"/>
      <c r="Q14" s="1"/>
      <c r="R14" s="1"/>
      <c r="S14" s="1"/>
      <c r="T14" s="1"/>
      <c r="U14"/>
      <c r="V14"/>
      <c r="W14"/>
      <c r="X14" s="1">
        <v>3</v>
      </c>
      <c r="Y14" s="1">
        <v>1</v>
      </c>
      <c r="Z14" s="1">
        <v>2</v>
      </c>
      <c r="AA14" s="1">
        <f>I14+K14+M14</f>
        <v>15</v>
      </c>
      <c r="AB14" s="22">
        <f t="shared" si="0"/>
        <v>5</v>
      </c>
      <c r="AC14" s="1">
        <f>J14+L14+N14</f>
        <v>30</v>
      </c>
      <c r="AD14" s="22">
        <f t="shared" si="1"/>
        <v>10</v>
      </c>
      <c r="AE14" s="1">
        <f t="shared" si="2"/>
        <v>-15</v>
      </c>
    </row>
    <row r="15" spans="1:33" x14ac:dyDescent="0.25">
      <c r="A15" s="17" t="s">
        <v>366</v>
      </c>
      <c r="B15" s="14">
        <v>8</v>
      </c>
      <c r="C15" s="123" t="s">
        <v>364</v>
      </c>
      <c r="D15" s="123">
        <v>9</v>
      </c>
      <c r="E15" s="23" t="s">
        <v>12</v>
      </c>
      <c r="F15" s="23">
        <v>5</v>
      </c>
      <c r="G15"/>
      <c r="H15" t="s">
        <v>58</v>
      </c>
      <c r="I15" s="143" t="s">
        <v>243</v>
      </c>
      <c r="J15" s="36"/>
      <c r="K15" s="141">
        <v>1</v>
      </c>
      <c r="L15" s="142">
        <v>3</v>
      </c>
      <c r="M15" s="140">
        <v>3</v>
      </c>
      <c r="N15" s="140">
        <v>11</v>
      </c>
      <c r="O15" s="1"/>
      <c r="P15" s="1"/>
      <c r="Q15" s="1"/>
      <c r="R15" s="1"/>
      <c r="S15" s="1"/>
      <c r="T15" s="1"/>
      <c r="U15"/>
      <c r="V15"/>
      <c r="W15"/>
      <c r="X15" s="1">
        <v>2</v>
      </c>
      <c r="Y15" s="1">
        <v>0</v>
      </c>
      <c r="Z15" s="1">
        <v>2</v>
      </c>
      <c r="AA15" s="1">
        <v>4</v>
      </c>
      <c r="AB15" s="22">
        <f t="shared" si="0"/>
        <v>2</v>
      </c>
      <c r="AC15" s="1">
        <f>L15+N15</f>
        <v>14</v>
      </c>
      <c r="AD15" s="22">
        <f t="shared" si="1"/>
        <v>7</v>
      </c>
      <c r="AE15" s="1">
        <f t="shared" si="2"/>
        <v>-10</v>
      </c>
    </row>
    <row r="16" spans="1:33" x14ac:dyDescent="0.25">
      <c r="A16" s="7"/>
      <c r="B16" s="23">
        <v>9</v>
      </c>
      <c r="C16" s="123" t="s">
        <v>185</v>
      </c>
      <c r="D16" s="123">
        <v>6</v>
      </c>
      <c r="E16" s="23" t="s">
        <v>365</v>
      </c>
      <c r="F16" s="23">
        <v>1</v>
      </c>
      <c r="G16"/>
      <c r="H16" t="s">
        <v>38</v>
      </c>
      <c r="I16" s="140">
        <v>6</v>
      </c>
      <c r="J16" s="140">
        <v>7</v>
      </c>
      <c r="K16" s="151" t="s">
        <v>243</v>
      </c>
      <c r="L16" s="45"/>
      <c r="M16" s="140">
        <v>2</v>
      </c>
      <c r="N16" s="140">
        <v>10</v>
      </c>
      <c r="O16" s="1"/>
      <c r="P16" s="1"/>
      <c r="Q16" s="1"/>
      <c r="R16" s="1"/>
      <c r="S16" s="1"/>
      <c r="T16" s="1"/>
      <c r="U16"/>
      <c r="V16"/>
      <c r="W16"/>
      <c r="X16" s="1">
        <v>2</v>
      </c>
      <c r="Y16" s="1">
        <v>0</v>
      </c>
      <c r="Z16" s="1">
        <v>2</v>
      </c>
      <c r="AA16" s="1">
        <f>I16+M16</f>
        <v>8</v>
      </c>
      <c r="AB16" s="22">
        <f t="shared" si="0"/>
        <v>4</v>
      </c>
      <c r="AC16" s="1">
        <f>J16+N16</f>
        <v>17</v>
      </c>
      <c r="AD16" s="22">
        <f t="shared" si="1"/>
        <v>8.5</v>
      </c>
      <c r="AE16" s="1">
        <f t="shared" si="2"/>
        <v>-9</v>
      </c>
    </row>
    <row r="17" spans="1:31" x14ac:dyDescent="0.25">
      <c r="A17" s="7"/>
      <c r="B17" s="14">
        <v>10</v>
      </c>
      <c r="C17" s="123" t="s">
        <v>103</v>
      </c>
      <c r="D17" s="123">
        <v>8</v>
      </c>
      <c r="E17" s="23" t="s">
        <v>110</v>
      </c>
      <c r="F17" s="23">
        <v>2</v>
      </c>
      <c r="G17"/>
      <c r="H17" t="s">
        <v>12</v>
      </c>
      <c r="I17" s="140">
        <v>4</v>
      </c>
      <c r="J17" s="140">
        <v>6</v>
      </c>
      <c r="K17" s="141">
        <v>5</v>
      </c>
      <c r="L17" s="140">
        <v>9</v>
      </c>
      <c r="M17" s="1"/>
      <c r="N17" s="1"/>
      <c r="O17" s="1"/>
      <c r="P17" s="1"/>
      <c r="Q17" s="1"/>
      <c r="R17" s="1"/>
      <c r="S17" s="1"/>
      <c r="T17" s="1"/>
      <c r="U17"/>
      <c r="V17"/>
      <c r="W17"/>
      <c r="X17" s="1">
        <v>2</v>
      </c>
      <c r="Y17" s="1">
        <v>0</v>
      </c>
      <c r="Z17" s="1">
        <v>2</v>
      </c>
      <c r="AA17" s="1">
        <f>I17+K17</f>
        <v>9</v>
      </c>
      <c r="AB17" s="22">
        <f t="shared" si="0"/>
        <v>4.5</v>
      </c>
      <c r="AC17" s="1">
        <f>J17+L17</f>
        <v>15</v>
      </c>
      <c r="AD17" s="22">
        <f t="shared" si="1"/>
        <v>7.5</v>
      </c>
      <c r="AE17" s="1">
        <f t="shared" si="2"/>
        <v>-6</v>
      </c>
    </row>
    <row r="18" spans="1:31" x14ac:dyDescent="0.25">
      <c r="A18" s="5"/>
      <c r="B18" s="14">
        <v>11</v>
      </c>
      <c r="C18" s="23" t="s">
        <v>58</v>
      </c>
      <c r="D18" s="23">
        <v>1</v>
      </c>
      <c r="E18" s="123" t="s">
        <v>123</v>
      </c>
      <c r="F18" s="123">
        <v>3</v>
      </c>
      <c r="G18"/>
      <c r="H18" t="s">
        <v>42</v>
      </c>
      <c r="I18" s="140">
        <v>3</v>
      </c>
      <c r="J18" s="140">
        <v>4</v>
      </c>
      <c r="K18" s="141">
        <v>2</v>
      </c>
      <c r="L18" s="140">
        <v>8</v>
      </c>
      <c r="M18" s="1"/>
      <c r="N18" s="1"/>
      <c r="O18" s="1"/>
      <c r="P18" s="1"/>
      <c r="Q18" s="1"/>
      <c r="R18" s="1"/>
      <c r="S18" s="1"/>
      <c r="T18" s="1"/>
      <c r="U18"/>
      <c r="V18"/>
      <c r="W18"/>
      <c r="X18" s="1">
        <v>2</v>
      </c>
      <c r="Y18" s="1">
        <v>0</v>
      </c>
      <c r="Z18" s="1">
        <v>2</v>
      </c>
      <c r="AA18" s="1">
        <f>I18+K18</f>
        <v>5</v>
      </c>
      <c r="AB18" s="22">
        <f t="shared" si="0"/>
        <v>2.5</v>
      </c>
      <c r="AC18" s="1">
        <f>J18+L18</f>
        <v>12</v>
      </c>
      <c r="AD18" s="22">
        <f t="shared" si="1"/>
        <v>6</v>
      </c>
      <c r="AE18" s="1">
        <f t="shared" si="2"/>
        <v>-7</v>
      </c>
    </row>
    <row r="19" spans="1:31" x14ac:dyDescent="0.25">
      <c r="A19" s="5"/>
      <c r="B19" s="23">
        <v>12</v>
      </c>
      <c r="C19" s="123" t="s">
        <v>351</v>
      </c>
      <c r="D19" s="123">
        <v>7</v>
      </c>
      <c r="E19" s="23" t="s">
        <v>108</v>
      </c>
      <c r="F19" s="23">
        <v>0</v>
      </c>
      <c r="G19"/>
      <c r="H19" t="s">
        <v>365</v>
      </c>
      <c r="I19" s="140">
        <v>11</v>
      </c>
      <c r="J19" s="140">
        <v>7</v>
      </c>
      <c r="K19" s="141">
        <v>6</v>
      </c>
      <c r="L19" s="140">
        <v>1</v>
      </c>
      <c r="M19" s="1"/>
      <c r="N19" s="1"/>
      <c r="O19" s="1"/>
      <c r="P19" s="1"/>
      <c r="Q19" s="1"/>
      <c r="R19" s="1"/>
      <c r="S19" s="1"/>
      <c r="T19" s="1"/>
      <c r="U19"/>
      <c r="V19"/>
      <c r="W19"/>
      <c r="X19" s="1">
        <v>2</v>
      </c>
      <c r="Y19" s="1">
        <v>0</v>
      </c>
      <c r="Z19" s="1">
        <v>2</v>
      </c>
      <c r="AA19" s="1">
        <f>I19+K19</f>
        <v>17</v>
      </c>
      <c r="AB19" s="22">
        <f t="shared" si="0"/>
        <v>8.5</v>
      </c>
      <c r="AC19" s="1">
        <f>J19+L19</f>
        <v>8</v>
      </c>
      <c r="AD19" s="22">
        <f t="shared" si="1"/>
        <v>4</v>
      </c>
      <c r="AE19" s="1">
        <f t="shared" si="2"/>
        <v>9</v>
      </c>
    </row>
    <row r="20" spans="1:31" x14ac:dyDescent="0.25">
      <c r="A20" s="5"/>
      <c r="B20" s="14">
        <v>13</v>
      </c>
      <c r="C20" s="23" t="s">
        <v>106</v>
      </c>
      <c r="D20" s="23">
        <v>3</v>
      </c>
      <c r="E20" s="123" t="s">
        <v>349</v>
      </c>
      <c r="F20" s="123">
        <v>4</v>
      </c>
      <c r="G20"/>
      <c r="H20"/>
      <c r="I20" s="1"/>
      <c r="J20" s="1"/>
      <c r="K20" s="1"/>
      <c r="L20" s="1"/>
      <c r="M20" s="1"/>
      <c r="N20" s="1"/>
      <c r="O20" s="1"/>
      <c r="P20" s="1"/>
      <c r="Q20" s="1"/>
      <c r="R20" s="1"/>
      <c r="S20" s="1"/>
      <c r="T20" s="1"/>
      <c r="U20"/>
      <c r="V20"/>
      <c r="W20"/>
      <c r="X20" s="1"/>
      <c r="Y20" s="1"/>
      <c r="Z20" s="1"/>
      <c r="AA20" s="1"/>
      <c r="AB20" s="1"/>
      <c r="AC20" s="1"/>
      <c r="AD20" s="1"/>
      <c r="AE20" s="1"/>
    </row>
    <row r="21" spans="1:31" x14ac:dyDescent="0.25">
      <c r="A21" s="5"/>
      <c r="B21" s="14">
        <v>14</v>
      </c>
      <c r="C21" s="23" t="s">
        <v>76</v>
      </c>
      <c r="D21" s="23">
        <v>0</v>
      </c>
      <c r="E21" s="123" t="s">
        <v>18</v>
      </c>
      <c r="F21" s="123">
        <v>13</v>
      </c>
      <c r="G21"/>
      <c r="H21"/>
      <c r="I21" s="1"/>
      <c r="J21" s="1"/>
      <c r="K21" s="1"/>
      <c r="L21" s="1"/>
      <c r="M21" s="1"/>
      <c r="N21" s="1"/>
      <c r="O21" s="1"/>
      <c r="P21" s="1"/>
      <c r="Q21" s="1"/>
      <c r="R21" s="1"/>
      <c r="S21" s="1"/>
      <c r="T21" s="1"/>
      <c r="U21"/>
      <c r="V21"/>
      <c r="W21"/>
      <c r="X21" s="1"/>
      <c r="Y21" s="1"/>
      <c r="Z21" s="1"/>
      <c r="AA21" s="1"/>
      <c r="AB21" s="1"/>
      <c r="AC21" s="1"/>
      <c r="AD21" s="1"/>
      <c r="AE21" s="1"/>
    </row>
    <row r="22" spans="1:31" x14ac:dyDescent="0.25">
      <c r="A22" s="5"/>
      <c r="G22"/>
      <c r="H22"/>
      <c r="I22" s="1"/>
      <c r="J22" s="1"/>
      <c r="K22" s="1"/>
      <c r="L22" s="1"/>
      <c r="M22" s="1"/>
      <c r="N22" s="1"/>
      <c r="O22" s="1"/>
      <c r="P22" s="1"/>
      <c r="Q22" s="1"/>
      <c r="R22" s="1"/>
      <c r="S22" s="1"/>
      <c r="T22" s="1"/>
      <c r="U22"/>
      <c r="V22"/>
      <c r="W22"/>
      <c r="X22" s="1"/>
      <c r="Y22" s="1"/>
      <c r="Z22" s="1"/>
      <c r="AA22" s="1"/>
      <c r="AB22" s="1"/>
      <c r="AC22" s="1"/>
      <c r="AD22" s="1"/>
      <c r="AE22" s="1"/>
    </row>
    <row r="23" spans="1:31" x14ac:dyDescent="0.25">
      <c r="A23" s="5"/>
      <c r="B23" s="17"/>
      <c r="C23" s="17"/>
      <c r="D23" s="17"/>
      <c r="E23" s="17"/>
      <c r="F23" s="1"/>
      <c r="G23"/>
      <c r="H23"/>
      <c r="I23" s="1"/>
      <c r="J23" s="1"/>
      <c r="K23" s="1"/>
      <c r="L23" s="1"/>
      <c r="M23" s="1"/>
      <c r="N23" s="1"/>
      <c r="O23" s="1"/>
      <c r="P23" s="1"/>
      <c r="Q23" s="1"/>
      <c r="R23" s="1"/>
      <c r="S23" s="1"/>
      <c r="T23" s="1"/>
      <c r="U23"/>
      <c r="V23"/>
      <c r="W23"/>
      <c r="X23" s="1"/>
      <c r="Y23" s="1"/>
      <c r="Z23" s="1"/>
      <c r="AA23" s="1"/>
      <c r="AB23" s="1"/>
      <c r="AC23" s="1"/>
      <c r="AD23" s="1"/>
      <c r="AE23" s="1"/>
    </row>
    <row r="24" spans="1:31" x14ac:dyDescent="0.25">
      <c r="A24" s="18" t="s">
        <v>32</v>
      </c>
      <c r="B24" s="15" t="s">
        <v>44</v>
      </c>
      <c r="C24" s="15" t="s">
        <v>99</v>
      </c>
      <c r="D24" s="15"/>
      <c r="E24" s="15" t="s">
        <v>98</v>
      </c>
      <c r="F24" s="15"/>
      <c r="G24"/>
      <c r="H24"/>
      <c r="I24" s="1"/>
      <c r="J24" s="1"/>
      <c r="K24" s="1"/>
      <c r="L24" s="1"/>
      <c r="M24" s="1"/>
      <c r="N24" s="1"/>
      <c r="O24" s="1"/>
      <c r="P24" s="1"/>
      <c r="Q24" s="1"/>
      <c r="R24" s="1"/>
      <c r="S24" s="1"/>
      <c r="T24" s="1"/>
      <c r="U24"/>
      <c r="V24"/>
      <c r="W24"/>
      <c r="X24" s="1"/>
      <c r="Y24" s="1"/>
      <c r="Z24" s="1"/>
      <c r="AA24" s="1"/>
      <c r="AB24" s="1"/>
      <c r="AC24" s="1"/>
      <c r="AD24" s="1"/>
      <c r="AE24" s="1"/>
    </row>
    <row r="25" spans="1:31" x14ac:dyDescent="0.25">
      <c r="A25" s="17" t="s">
        <v>366</v>
      </c>
      <c r="B25" s="23">
        <v>15</v>
      </c>
      <c r="C25" s="23" t="s">
        <v>38</v>
      </c>
      <c r="D25" s="23">
        <v>2</v>
      </c>
      <c r="E25" s="123" t="s">
        <v>364</v>
      </c>
      <c r="F25" s="123">
        <v>10</v>
      </c>
      <c r="G25"/>
      <c r="H25"/>
      <c r="I25" s="1"/>
      <c r="J25" s="1"/>
      <c r="K25" s="1"/>
      <c r="L25" s="1"/>
      <c r="M25" s="1"/>
      <c r="N25" s="1"/>
      <c r="O25" s="1"/>
      <c r="P25" s="1"/>
      <c r="Q25" s="1"/>
      <c r="R25" s="1"/>
      <c r="S25" s="1"/>
      <c r="T25" s="1"/>
      <c r="U25"/>
      <c r="V25"/>
      <c r="W25"/>
      <c r="X25" s="1"/>
      <c r="Y25" s="1"/>
      <c r="Z25" s="1"/>
      <c r="AA25" s="1"/>
      <c r="AB25" s="1"/>
      <c r="AC25" s="1"/>
      <c r="AD25" s="1"/>
      <c r="AE25" s="1"/>
    </row>
    <row r="26" spans="1:31" x14ac:dyDescent="0.25">
      <c r="B26" s="23">
        <v>16</v>
      </c>
      <c r="C26" s="123" t="s">
        <v>185</v>
      </c>
      <c r="D26" s="123">
        <v>12</v>
      </c>
      <c r="E26" s="23" t="s">
        <v>103</v>
      </c>
      <c r="F26" s="23">
        <v>2</v>
      </c>
      <c r="G26"/>
      <c r="H26"/>
      <c r="I26" s="1"/>
      <c r="J26" s="1"/>
      <c r="K26" s="1"/>
      <c r="L26" s="1"/>
      <c r="M26" s="1"/>
      <c r="N26" s="1"/>
      <c r="O26" s="1"/>
      <c r="P26" s="1"/>
      <c r="Q26" s="1"/>
      <c r="R26" s="1"/>
      <c r="S26" s="1"/>
      <c r="T26" s="1"/>
      <c r="U26"/>
      <c r="V26"/>
      <c r="W26"/>
      <c r="X26" s="1"/>
      <c r="Y26" s="1"/>
      <c r="Z26" s="1"/>
      <c r="AA26" s="1"/>
      <c r="AB26" s="1"/>
      <c r="AC26" s="1"/>
      <c r="AD26" s="1"/>
      <c r="AE26" s="1"/>
    </row>
    <row r="27" spans="1:31" x14ac:dyDescent="0.25">
      <c r="B27" s="23">
        <v>17</v>
      </c>
      <c r="C27" s="123" t="s">
        <v>108</v>
      </c>
      <c r="D27" s="123">
        <v>11</v>
      </c>
      <c r="E27" s="17" t="s">
        <v>58</v>
      </c>
      <c r="F27" s="23">
        <v>3</v>
      </c>
      <c r="G27"/>
      <c r="H27"/>
      <c r="I27" s="1"/>
      <c r="J27" s="1"/>
      <c r="K27" s="1"/>
      <c r="L27" s="1"/>
      <c r="M27" s="1"/>
      <c r="N27" s="1"/>
      <c r="O27" s="1"/>
      <c r="P27" s="1"/>
      <c r="Q27" s="1"/>
      <c r="R27" s="1"/>
      <c r="S27" s="1"/>
      <c r="T27" s="1"/>
      <c r="U27"/>
      <c r="V27"/>
      <c r="W27"/>
      <c r="X27" s="1"/>
      <c r="Y27" s="1"/>
      <c r="Z27" s="1"/>
      <c r="AA27" s="1"/>
      <c r="AB27" s="1"/>
      <c r="AC27" s="1"/>
      <c r="AD27" s="1"/>
      <c r="AE27" s="1"/>
    </row>
    <row r="28" spans="1:31" x14ac:dyDescent="0.25">
      <c r="A28" s="5"/>
      <c r="B28" s="23">
        <v>18</v>
      </c>
      <c r="C28" s="123" t="s">
        <v>106</v>
      </c>
      <c r="D28" s="123">
        <v>8</v>
      </c>
      <c r="E28" s="23" t="s">
        <v>76</v>
      </c>
      <c r="F28" s="23">
        <v>3</v>
      </c>
      <c r="G28"/>
      <c r="H28"/>
      <c r="I28" s="1"/>
      <c r="J28" s="1"/>
      <c r="K28" s="1"/>
      <c r="L28" s="1"/>
      <c r="M28" s="1"/>
      <c r="N28" s="1"/>
      <c r="O28" s="1"/>
      <c r="P28" s="1"/>
      <c r="Q28" s="1"/>
      <c r="R28" s="1"/>
      <c r="S28" s="1"/>
      <c r="T28" s="1"/>
      <c r="U28"/>
      <c r="V28"/>
      <c r="W28"/>
      <c r="X28" s="1"/>
      <c r="Y28" s="1"/>
      <c r="Z28" s="1"/>
      <c r="AA28" s="1"/>
      <c r="AB28" s="1"/>
      <c r="AC28" s="1"/>
      <c r="AD28" s="1"/>
      <c r="AE28" s="1"/>
    </row>
    <row r="29" spans="1:31" x14ac:dyDescent="0.25">
      <c r="A29" s="5"/>
      <c r="B29" s="23">
        <v>19</v>
      </c>
      <c r="C29" s="123" t="s">
        <v>351</v>
      </c>
      <c r="D29" s="123">
        <v>11</v>
      </c>
      <c r="E29" s="23" t="s">
        <v>123</v>
      </c>
      <c r="F29" s="23">
        <v>0</v>
      </c>
      <c r="G29"/>
      <c r="H29"/>
      <c r="I29" s="1"/>
      <c r="J29" s="1"/>
      <c r="K29" s="1"/>
      <c r="L29" s="1"/>
      <c r="M29" s="1"/>
      <c r="N29" s="1"/>
      <c r="O29" s="1"/>
      <c r="P29" s="1"/>
      <c r="Q29" s="1"/>
      <c r="R29" s="1"/>
      <c r="S29" s="1"/>
      <c r="T29" s="1"/>
      <c r="U29"/>
      <c r="V29"/>
      <c r="W29"/>
      <c r="X29" s="1"/>
      <c r="Y29" s="1"/>
      <c r="Z29" s="1"/>
      <c r="AA29" s="1"/>
      <c r="AB29" s="1"/>
      <c r="AC29" s="1"/>
      <c r="AD29" s="1"/>
      <c r="AE29" s="1"/>
    </row>
    <row r="30" spans="1:31" ht="15" customHeight="1" x14ac:dyDescent="0.25">
      <c r="A30" s="5"/>
      <c r="B30" s="23">
        <v>20</v>
      </c>
      <c r="C30" s="123" t="s">
        <v>349</v>
      </c>
      <c r="D30" s="123">
        <v>11</v>
      </c>
      <c r="E30" s="23" t="s">
        <v>18</v>
      </c>
      <c r="F30" s="23">
        <v>1</v>
      </c>
      <c r="G30"/>
      <c r="H30"/>
      <c r="I30" s="1"/>
      <c r="J30" s="1"/>
      <c r="K30" s="1"/>
      <c r="L30" s="1"/>
      <c r="M30" s="1"/>
      <c r="N30" s="1"/>
      <c r="O30" s="1"/>
      <c r="P30" s="1"/>
      <c r="Q30" s="1"/>
      <c r="R30" s="1"/>
      <c r="S30" s="1"/>
      <c r="T30" s="1"/>
      <c r="U30"/>
      <c r="V30"/>
      <c r="W30"/>
      <c r="X30" s="1"/>
      <c r="Y30" s="1"/>
      <c r="Z30" s="1"/>
      <c r="AA30" s="1"/>
      <c r="AB30" s="1"/>
      <c r="AC30" s="1"/>
      <c r="AD30" s="1"/>
      <c r="AE30" s="1"/>
    </row>
    <row r="31" spans="1:31" x14ac:dyDescent="0.25">
      <c r="A31" s="5"/>
      <c r="B31"/>
      <c r="C31"/>
      <c r="D31"/>
      <c r="E31"/>
      <c r="F31"/>
      <c r="G31"/>
      <c r="H31"/>
      <c r="I31" s="1"/>
      <c r="J31" s="1"/>
      <c r="K31" s="1"/>
      <c r="L31" s="1"/>
      <c r="M31" s="1"/>
      <c r="N31" s="1"/>
      <c r="O31" s="1"/>
      <c r="P31" s="1"/>
      <c r="Q31" s="1"/>
      <c r="R31" s="1"/>
      <c r="S31" s="1"/>
      <c r="T31" s="1"/>
      <c r="U31"/>
      <c r="V31"/>
      <c r="W31"/>
      <c r="X31" s="1"/>
      <c r="Y31" s="1"/>
      <c r="Z31" s="1"/>
      <c r="AA31" s="1"/>
      <c r="AB31" s="1"/>
      <c r="AC31" s="1"/>
      <c r="AD31" s="1"/>
      <c r="AE31" s="1"/>
    </row>
    <row r="32" spans="1:31" x14ac:dyDescent="0.25">
      <c r="A32" s="5"/>
      <c r="B32"/>
      <c r="C32"/>
      <c r="D32"/>
      <c r="E32"/>
      <c r="F32"/>
      <c r="G32"/>
      <c r="H32"/>
      <c r="I32" s="1"/>
      <c r="J32" s="1"/>
      <c r="K32" s="1"/>
      <c r="L32" s="1"/>
      <c r="M32" s="1"/>
      <c r="N32" s="1"/>
      <c r="O32" s="1"/>
      <c r="P32" s="1"/>
      <c r="Q32" s="1"/>
      <c r="R32" s="1"/>
      <c r="S32" s="1"/>
      <c r="T32" s="1"/>
      <c r="U32"/>
      <c r="V32"/>
      <c r="W32"/>
      <c r="X32" s="1"/>
      <c r="Y32" s="1"/>
      <c r="Z32" s="1"/>
      <c r="AA32" s="1"/>
      <c r="AB32" s="1"/>
      <c r="AC32" s="1"/>
      <c r="AD32" s="1"/>
      <c r="AE32" s="1"/>
    </row>
    <row r="33" spans="1:31" x14ac:dyDescent="0.25">
      <c r="A33" s="18" t="s">
        <v>34</v>
      </c>
      <c r="B33" s="15" t="s">
        <v>44</v>
      </c>
      <c r="C33" s="15" t="s">
        <v>99</v>
      </c>
      <c r="D33" s="15"/>
      <c r="E33" s="15" t="s">
        <v>98</v>
      </c>
      <c r="F33" s="15"/>
      <c r="G33"/>
      <c r="H33"/>
      <c r="I33" s="1"/>
      <c r="J33" s="1"/>
      <c r="K33" s="1"/>
      <c r="L33" s="1"/>
      <c r="M33" s="1"/>
      <c r="N33" s="1"/>
      <c r="O33" s="1"/>
      <c r="P33" s="1"/>
      <c r="Q33" s="1"/>
      <c r="R33" s="1"/>
      <c r="S33" s="1"/>
      <c r="T33" s="1"/>
      <c r="U33"/>
      <c r="V33"/>
      <c r="W33"/>
      <c r="X33" s="1"/>
      <c r="Y33" s="1"/>
      <c r="Z33" s="1"/>
      <c r="AA33" s="1"/>
      <c r="AB33" s="1"/>
      <c r="AC33" s="1"/>
      <c r="AD33" s="1"/>
      <c r="AE33" s="1"/>
    </row>
    <row r="34" spans="1:31" x14ac:dyDescent="0.25">
      <c r="A34" s="17" t="s">
        <v>367</v>
      </c>
      <c r="B34" s="23">
        <v>21</v>
      </c>
      <c r="C34" s="123" t="s">
        <v>351</v>
      </c>
      <c r="D34" s="123">
        <v>3</v>
      </c>
      <c r="E34" s="23" t="s">
        <v>349</v>
      </c>
      <c r="F34" s="23">
        <v>1</v>
      </c>
      <c r="G34"/>
      <c r="H34"/>
      <c r="I34" s="1"/>
      <c r="J34" s="1"/>
      <c r="K34" s="1"/>
      <c r="L34" s="1"/>
      <c r="M34" s="1"/>
      <c r="N34" s="1"/>
      <c r="O34" s="1"/>
      <c r="P34" s="1"/>
      <c r="Q34" s="1"/>
      <c r="R34" s="1"/>
      <c r="S34" s="1"/>
      <c r="T34" s="1"/>
      <c r="U34"/>
      <c r="V34"/>
      <c r="W34"/>
      <c r="X34" s="1"/>
      <c r="Y34" s="1"/>
      <c r="Z34" s="1"/>
      <c r="AA34" s="1"/>
      <c r="AB34" s="1"/>
      <c r="AC34" s="1"/>
      <c r="AD34" s="1"/>
      <c r="AE34" s="1"/>
    </row>
    <row r="35" spans="1:31" x14ac:dyDescent="0.25">
      <c r="B35" s="23">
        <v>22</v>
      </c>
      <c r="C35" s="123" t="s">
        <v>123</v>
      </c>
      <c r="D35" s="123">
        <v>4</v>
      </c>
      <c r="E35" s="23" t="s">
        <v>18</v>
      </c>
      <c r="F35" s="23">
        <v>3</v>
      </c>
      <c r="G35"/>
      <c r="H35"/>
      <c r="I35" s="1"/>
      <c r="J35" s="1"/>
      <c r="K35" s="1"/>
      <c r="L35" s="1"/>
      <c r="M35" s="1"/>
      <c r="N35" s="1"/>
      <c r="O35" s="1"/>
      <c r="P35" s="1"/>
      <c r="Q35" s="1"/>
      <c r="R35" s="1"/>
      <c r="S35" s="1"/>
      <c r="T35" s="1"/>
      <c r="U35"/>
      <c r="V35"/>
      <c r="W35"/>
      <c r="X35" s="1"/>
      <c r="Y35" s="1"/>
      <c r="Z35" s="1"/>
      <c r="AA35" s="1"/>
      <c r="AB35" s="1"/>
      <c r="AC35" s="1"/>
      <c r="AD35" s="1"/>
      <c r="AE35" s="1"/>
    </row>
    <row r="36" spans="1:31" x14ac:dyDescent="0.25">
      <c r="A36" s="17"/>
      <c r="B36" s="23">
        <v>23</v>
      </c>
      <c r="C36" s="123" t="s">
        <v>106</v>
      </c>
      <c r="D36" s="123">
        <v>12</v>
      </c>
      <c r="E36" s="23" t="s">
        <v>108</v>
      </c>
      <c r="F36" s="23">
        <v>1</v>
      </c>
      <c r="G36"/>
      <c r="H36"/>
      <c r="I36" s="1"/>
      <c r="J36" s="1"/>
      <c r="K36" s="1"/>
      <c r="L36" s="1"/>
      <c r="M36" s="1"/>
      <c r="N36" s="1"/>
      <c r="O36" s="1"/>
      <c r="P36" s="1"/>
      <c r="Q36" s="1"/>
      <c r="R36" s="1"/>
      <c r="S36" s="1"/>
      <c r="T36" s="1"/>
      <c r="U36"/>
      <c r="V36"/>
      <c r="W36"/>
      <c r="X36" s="1"/>
      <c r="Y36" s="1"/>
      <c r="Z36" s="1"/>
      <c r="AA36" s="1"/>
      <c r="AB36" s="1"/>
      <c r="AC36" s="1"/>
      <c r="AD36" s="1"/>
      <c r="AE36" s="1"/>
    </row>
    <row r="37" spans="1:31" x14ac:dyDescent="0.25">
      <c r="A37" s="17"/>
      <c r="B37" s="14">
        <v>24</v>
      </c>
      <c r="C37" s="123" t="s">
        <v>185</v>
      </c>
      <c r="D37" s="123">
        <v>9</v>
      </c>
      <c r="E37" s="23" t="s">
        <v>364</v>
      </c>
      <c r="F37" s="23">
        <v>8</v>
      </c>
      <c r="G37"/>
      <c r="H37"/>
      <c r="I37" s="1"/>
      <c r="J37" s="1"/>
      <c r="K37" s="1"/>
      <c r="L37" s="1"/>
      <c r="M37" s="1"/>
      <c r="N37" s="1"/>
      <c r="O37" s="1"/>
      <c r="P37" s="1"/>
      <c r="Q37" s="1"/>
      <c r="R37" s="1"/>
      <c r="S37" s="1"/>
      <c r="T37" s="1"/>
      <c r="U37"/>
      <c r="V37"/>
      <c r="W37"/>
      <c r="X37" s="1"/>
      <c r="Y37" s="1"/>
      <c r="Z37" s="1"/>
      <c r="AA37" s="1"/>
      <c r="AB37" s="1"/>
      <c r="AC37" s="1"/>
      <c r="AD37" s="1"/>
      <c r="AE37" s="1"/>
    </row>
    <row r="38" spans="1:31" x14ac:dyDescent="0.25">
      <c r="G38"/>
      <c r="H38"/>
      <c r="I38" s="1"/>
      <c r="J38" s="1"/>
      <c r="K38" s="1"/>
      <c r="L38" s="1"/>
      <c r="M38" s="1"/>
      <c r="N38" s="1"/>
      <c r="O38" s="1"/>
      <c r="P38" s="1"/>
      <c r="Q38" s="1"/>
      <c r="R38" s="1"/>
      <c r="S38" s="1"/>
      <c r="T38" s="1"/>
      <c r="U38"/>
      <c r="V38"/>
      <c r="W38"/>
      <c r="X38" s="1"/>
      <c r="Y38" s="1"/>
      <c r="Z38" s="1"/>
      <c r="AA38" s="1"/>
      <c r="AB38" s="1"/>
      <c r="AC38" s="1"/>
      <c r="AD38" s="1"/>
      <c r="AE38" s="1"/>
    </row>
    <row r="39" spans="1:31" x14ac:dyDescent="0.25">
      <c r="A39"/>
      <c r="F39" s="145"/>
      <c r="G39"/>
      <c r="H39"/>
      <c r="I39" s="1"/>
      <c r="J39" s="1"/>
      <c r="K39" s="1"/>
      <c r="L39" s="1"/>
      <c r="M39" s="1"/>
      <c r="N39" s="1"/>
      <c r="O39" s="1"/>
      <c r="P39" s="1"/>
      <c r="Q39" s="1"/>
      <c r="R39" s="1"/>
      <c r="S39" s="1"/>
      <c r="T39" s="1"/>
      <c r="U39"/>
      <c r="V39"/>
      <c r="W39"/>
      <c r="X39" s="1"/>
      <c r="Y39" s="1"/>
      <c r="Z39" s="1"/>
      <c r="AA39" s="1"/>
      <c r="AB39" s="1"/>
      <c r="AC39" s="1"/>
      <c r="AD39" s="1"/>
      <c r="AE39" s="1"/>
    </row>
    <row r="40" spans="1:31" x14ac:dyDescent="0.25">
      <c r="A40" s="18" t="s">
        <v>35</v>
      </c>
      <c r="B40" s="15" t="s">
        <v>44</v>
      </c>
      <c r="C40" s="15" t="s">
        <v>99</v>
      </c>
      <c r="D40" s="15"/>
      <c r="E40" s="15" t="s">
        <v>98</v>
      </c>
      <c r="F40" s="15"/>
      <c r="G40"/>
      <c r="H40"/>
      <c r="I40" s="1"/>
      <c r="J40" s="1"/>
      <c r="K40" s="1"/>
      <c r="L40" s="1"/>
      <c r="M40" s="1"/>
      <c r="N40" s="1"/>
      <c r="O40" s="1"/>
      <c r="P40" s="1"/>
      <c r="Q40" s="1"/>
      <c r="R40" s="1"/>
      <c r="S40" s="1"/>
      <c r="T40" s="1"/>
      <c r="U40"/>
      <c r="V40"/>
      <c r="W40"/>
      <c r="X40" s="1"/>
      <c r="Y40" s="1"/>
      <c r="Z40" s="1"/>
      <c r="AA40" s="1"/>
      <c r="AB40" s="1"/>
      <c r="AC40" s="1"/>
      <c r="AD40" s="1"/>
      <c r="AE40" s="1"/>
    </row>
    <row r="41" spans="1:31" x14ac:dyDescent="0.25">
      <c r="A41" s="17" t="s">
        <v>367</v>
      </c>
      <c r="B41" s="23">
        <v>25</v>
      </c>
      <c r="C41" s="123" t="s">
        <v>106</v>
      </c>
      <c r="D41" s="123">
        <v>7</v>
      </c>
      <c r="E41" s="23" t="s">
        <v>123</v>
      </c>
      <c r="F41" s="23">
        <v>3</v>
      </c>
      <c r="G41"/>
      <c r="H41"/>
      <c r="I41" s="1"/>
      <c r="J41" s="1"/>
      <c r="K41" s="1"/>
      <c r="L41" s="1"/>
      <c r="M41" s="1"/>
      <c r="N41" s="1"/>
      <c r="O41" s="1"/>
      <c r="P41" s="1"/>
      <c r="Q41" s="1"/>
      <c r="R41" s="1"/>
      <c r="S41" s="1"/>
      <c r="T41" s="1"/>
      <c r="U41"/>
      <c r="V41"/>
      <c r="W41"/>
      <c r="X41" s="1"/>
      <c r="Y41" s="1"/>
      <c r="Z41" s="1"/>
      <c r="AA41" s="1"/>
      <c r="AB41" s="1"/>
      <c r="AC41" s="1"/>
      <c r="AD41" s="1"/>
      <c r="AE41" s="1"/>
    </row>
    <row r="42" spans="1:31" x14ac:dyDescent="0.25">
      <c r="A42" s="5"/>
      <c r="B42" s="23">
        <v>26</v>
      </c>
      <c r="C42" s="123" t="s">
        <v>349</v>
      </c>
      <c r="D42" s="123">
        <v>11</v>
      </c>
      <c r="E42" s="23" t="s">
        <v>185</v>
      </c>
      <c r="F42" s="23">
        <v>1</v>
      </c>
      <c r="G42"/>
      <c r="H42"/>
      <c r="I42" s="1"/>
      <c r="J42" s="1"/>
      <c r="K42" s="1"/>
      <c r="L42" s="1"/>
      <c r="M42" s="1"/>
      <c r="N42" s="1"/>
      <c r="O42" s="1"/>
      <c r="P42" s="1"/>
      <c r="Q42" s="1"/>
      <c r="R42" s="1"/>
      <c r="S42" s="1"/>
      <c r="T42" s="1"/>
      <c r="U42"/>
      <c r="V42"/>
      <c r="W42"/>
      <c r="X42" s="1"/>
      <c r="Y42" s="1"/>
      <c r="Z42" s="1"/>
      <c r="AA42" s="1"/>
      <c r="AB42" s="1"/>
      <c r="AC42" s="1"/>
      <c r="AD42" s="1"/>
      <c r="AE42" s="1"/>
    </row>
    <row r="43" spans="1:31" x14ac:dyDescent="0.25">
      <c r="A43" s="5"/>
      <c r="B43" s="1"/>
      <c r="C43" s="17"/>
      <c r="D43" s="1"/>
      <c r="E43" s="1"/>
      <c r="F43" s="1"/>
      <c r="G43"/>
      <c r="H43"/>
      <c r="I43" s="1"/>
      <c r="J43" s="1"/>
      <c r="K43" s="1"/>
      <c r="L43" s="1"/>
      <c r="M43" s="1"/>
      <c r="N43" s="1"/>
      <c r="O43" s="1"/>
      <c r="P43" s="1"/>
      <c r="Q43" s="1"/>
      <c r="R43" s="1"/>
      <c r="S43" s="1"/>
      <c r="T43" s="1"/>
      <c r="U43"/>
      <c r="V43"/>
      <c r="W43"/>
      <c r="X43" s="1"/>
      <c r="Y43" s="1"/>
      <c r="Z43" s="1"/>
      <c r="AA43" s="1"/>
      <c r="AB43" s="1"/>
      <c r="AC43" s="1"/>
      <c r="AD43" s="1"/>
      <c r="AE43" s="1"/>
    </row>
    <row r="44" spans="1:31" x14ac:dyDescent="0.25">
      <c r="A44" s="5"/>
      <c r="B44" s="1"/>
      <c r="C44" s="17"/>
      <c r="D44" s="1"/>
      <c r="E44" s="1"/>
      <c r="F44" s="1"/>
      <c r="G44"/>
      <c r="H44"/>
      <c r="I44" s="1"/>
      <c r="J44" s="1"/>
      <c r="K44" s="1"/>
      <c r="L44" s="1"/>
      <c r="M44" s="1"/>
      <c r="N44" s="1"/>
      <c r="O44" s="1"/>
      <c r="P44" s="1"/>
      <c r="Q44" s="1"/>
      <c r="R44" s="1"/>
      <c r="S44" s="1"/>
      <c r="T44" s="1"/>
      <c r="U44"/>
      <c r="V44"/>
      <c r="W44"/>
      <c r="X44" s="1"/>
      <c r="Y44" s="1"/>
      <c r="Z44" s="1"/>
      <c r="AA44" s="1"/>
      <c r="AB44" s="1"/>
      <c r="AC44" s="1"/>
      <c r="AD44" s="1"/>
      <c r="AE44" s="1"/>
    </row>
    <row r="45" spans="1:31" x14ac:dyDescent="0.25">
      <c r="A45" s="18" t="s">
        <v>37</v>
      </c>
      <c r="B45" s="15" t="s">
        <v>44</v>
      </c>
      <c r="C45" s="15" t="s">
        <v>99</v>
      </c>
      <c r="D45" s="15"/>
      <c r="E45" s="15" t="s">
        <v>98</v>
      </c>
      <c r="F45" s="15"/>
      <c r="G45"/>
      <c r="H45"/>
      <c r="I45" s="1"/>
      <c r="J45" s="1"/>
      <c r="K45" s="1"/>
      <c r="L45" s="1"/>
      <c r="M45" s="1"/>
      <c r="N45" s="1"/>
      <c r="O45" s="1"/>
      <c r="P45" s="1"/>
      <c r="Q45" s="1"/>
      <c r="R45" s="1"/>
      <c r="S45" s="1"/>
      <c r="T45" s="1"/>
      <c r="U45"/>
      <c r="V45"/>
      <c r="W45"/>
      <c r="X45" s="1"/>
      <c r="Y45" s="1"/>
      <c r="Z45" s="1"/>
      <c r="AA45" s="1"/>
      <c r="AB45" s="1"/>
      <c r="AC45" s="1"/>
      <c r="AD45" s="1"/>
      <c r="AE45" s="1"/>
    </row>
    <row r="46" spans="1:31" x14ac:dyDescent="0.25">
      <c r="A46" s="17" t="s">
        <v>368</v>
      </c>
      <c r="B46" s="14">
        <v>27</v>
      </c>
      <c r="C46" s="123" t="s">
        <v>351</v>
      </c>
      <c r="D46" s="123">
        <v>5</v>
      </c>
      <c r="E46" s="23" t="s">
        <v>349</v>
      </c>
      <c r="F46" s="23">
        <v>1</v>
      </c>
      <c r="G46"/>
      <c r="H46"/>
      <c r="I46" s="1"/>
      <c r="J46" s="1"/>
      <c r="K46" s="1"/>
      <c r="L46" s="1"/>
      <c r="M46" s="1"/>
      <c r="N46" s="1"/>
      <c r="O46" s="1"/>
      <c r="P46" s="1"/>
      <c r="Q46" s="1"/>
      <c r="R46" s="1"/>
      <c r="S46" s="1"/>
      <c r="T46" s="1"/>
      <c r="U46"/>
      <c r="V46"/>
      <c r="W46"/>
      <c r="X46" s="1"/>
      <c r="Y46" s="1"/>
      <c r="Z46" s="1"/>
      <c r="AA46" s="1"/>
      <c r="AB46" s="1"/>
      <c r="AC46" s="1"/>
      <c r="AD46" s="1"/>
      <c r="AE46" s="1"/>
    </row>
    <row r="47" spans="1:31" x14ac:dyDescent="0.25">
      <c r="A47"/>
      <c r="B47"/>
      <c r="C47"/>
      <c r="D47"/>
      <c r="E47"/>
      <c r="F47"/>
      <c r="G47"/>
      <c r="H47"/>
      <c r="I47" s="1"/>
      <c r="J47" s="1"/>
      <c r="K47" s="1"/>
      <c r="L47" s="1"/>
      <c r="M47" s="1"/>
      <c r="N47" s="1"/>
      <c r="O47" s="1"/>
      <c r="P47" s="1"/>
      <c r="Q47" s="1"/>
      <c r="R47" s="1"/>
      <c r="S47" s="1"/>
      <c r="T47" s="1"/>
      <c r="U47"/>
      <c r="V47"/>
      <c r="W47"/>
      <c r="X47" s="1"/>
      <c r="Y47" s="1"/>
      <c r="Z47" s="1"/>
      <c r="AA47" s="1"/>
      <c r="AB47" s="1"/>
      <c r="AC47" s="1"/>
      <c r="AD47" s="1"/>
      <c r="AE47" s="1"/>
    </row>
    <row r="48" spans="1:31" x14ac:dyDescent="0.25">
      <c r="A48"/>
      <c r="B48"/>
      <c r="C48"/>
      <c r="D48"/>
      <c r="E48"/>
      <c r="F48"/>
      <c r="G48"/>
      <c r="H48"/>
      <c r="I48" s="1"/>
      <c r="J48" s="1"/>
      <c r="K48" s="1"/>
      <c r="L48" s="1"/>
      <c r="M48" s="1"/>
      <c r="N48" s="1"/>
      <c r="O48" s="1"/>
      <c r="P48" s="1"/>
      <c r="Q48" s="1"/>
      <c r="R48" s="1"/>
      <c r="S48" s="1"/>
      <c r="T48" s="1"/>
      <c r="U48"/>
      <c r="V48"/>
      <c r="W48"/>
      <c r="X48" s="1"/>
      <c r="Y48" s="1"/>
      <c r="Z48" s="1"/>
      <c r="AA48" s="1"/>
      <c r="AB48" s="1"/>
      <c r="AC48" s="1"/>
      <c r="AD48" s="1"/>
      <c r="AE48" s="1"/>
    </row>
    <row r="49" spans="1:33" x14ac:dyDescent="0.25">
      <c r="A49" s="18" t="s">
        <v>41</v>
      </c>
      <c r="B49" s="15" t="s">
        <v>44</v>
      </c>
      <c r="C49" s="15" t="s">
        <v>99</v>
      </c>
      <c r="D49" s="15"/>
      <c r="E49" s="15" t="s">
        <v>98</v>
      </c>
      <c r="F49" s="15"/>
      <c r="G49"/>
      <c r="H49"/>
      <c r="I49" s="1"/>
      <c r="J49" s="1"/>
      <c r="K49" s="1"/>
      <c r="L49" s="1"/>
      <c r="M49" s="1"/>
      <c r="N49" s="1"/>
      <c r="O49" s="1"/>
      <c r="P49" s="1"/>
      <c r="Q49" s="1"/>
      <c r="R49" s="1"/>
      <c r="S49" s="1"/>
      <c r="T49" s="1"/>
      <c r="U49"/>
      <c r="V49"/>
      <c r="W49"/>
      <c r="X49" s="1"/>
      <c r="Y49" s="1"/>
      <c r="Z49" s="1"/>
      <c r="AA49" s="1"/>
      <c r="AB49" s="1"/>
      <c r="AC49" s="1"/>
      <c r="AD49" s="1"/>
      <c r="AE49" s="1"/>
    </row>
    <row r="50" spans="1:33" x14ac:dyDescent="0.25">
      <c r="A50" s="17" t="s">
        <v>368</v>
      </c>
      <c r="B50" s="14">
        <v>28</v>
      </c>
      <c r="C50" s="123" t="s">
        <v>351</v>
      </c>
      <c r="D50" s="123">
        <v>10</v>
      </c>
      <c r="E50" s="23" t="s">
        <v>106</v>
      </c>
      <c r="F50" s="23">
        <v>4</v>
      </c>
      <c r="G50"/>
      <c r="H50"/>
      <c r="I50" s="1"/>
      <c r="J50" s="1"/>
      <c r="K50" s="1"/>
      <c r="L50" s="1"/>
      <c r="M50" s="1"/>
      <c r="N50" s="1"/>
      <c r="O50" s="1"/>
      <c r="P50" s="1"/>
      <c r="Q50" s="1"/>
      <c r="R50" s="1"/>
      <c r="S50" s="1"/>
      <c r="T50" s="1"/>
      <c r="U50"/>
      <c r="V50"/>
      <c r="W50"/>
      <c r="X50" s="1"/>
      <c r="Y50" s="1"/>
      <c r="Z50" s="1"/>
      <c r="AA50" s="1"/>
      <c r="AB50" s="1"/>
      <c r="AC50" s="1"/>
      <c r="AD50" s="1"/>
      <c r="AE50" s="1"/>
    </row>
    <row r="51" spans="1:33" ht="15" customHeight="1" x14ac:dyDescent="0.25">
      <c r="A51"/>
      <c r="B51"/>
      <c r="C51"/>
      <c r="D51"/>
      <c r="E51"/>
      <c r="F51"/>
      <c r="G51"/>
      <c r="H51"/>
      <c r="I51" s="1"/>
      <c r="J51" s="1"/>
      <c r="K51" s="1"/>
      <c r="L51" s="1"/>
      <c r="M51" s="1"/>
      <c r="N51" s="1"/>
      <c r="O51" s="1"/>
      <c r="P51" s="1"/>
      <c r="Q51" s="1"/>
      <c r="R51" s="1"/>
      <c r="S51" s="1"/>
      <c r="T51" s="1"/>
      <c r="U51"/>
      <c r="V51"/>
      <c r="W51"/>
      <c r="X51" s="1"/>
      <c r="Y51" s="1"/>
      <c r="Z51" s="1"/>
      <c r="AA51" s="1"/>
      <c r="AB51" s="1"/>
      <c r="AC51" s="1"/>
      <c r="AD51" s="1"/>
      <c r="AE51" s="1"/>
    </row>
    <row r="52" spans="1:33" ht="18.75" x14ac:dyDescent="0.3">
      <c r="A52"/>
      <c r="B52" s="26" t="s">
        <v>369</v>
      </c>
      <c r="C52"/>
      <c r="D52"/>
      <c r="E52"/>
      <c r="F52"/>
      <c r="G52"/>
      <c r="H52"/>
      <c r="I52" s="1"/>
      <c r="J52" s="1"/>
      <c r="K52" s="1"/>
      <c r="L52" s="1"/>
      <c r="M52" s="1"/>
      <c r="N52" s="1"/>
      <c r="O52" s="1"/>
      <c r="P52" s="1"/>
      <c r="Q52" s="1"/>
      <c r="R52" s="1"/>
      <c r="S52" s="1"/>
      <c r="T52" s="1"/>
      <c r="U52"/>
      <c r="V52"/>
      <c r="W52"/>
      <c r="X52" s="1"/>
      <c r="Y52" s="1"/>
      <c r="Z52" s="1"/>
      <c r="AA52" s="1"/>
      <c r="AB52" s="1"/>
      <c r="AC52" s="1"/>
      <c r="AD52" s="1"/>
      <c r="AE52" s="1"/>
    </row>
    <row r="53" spans="1:33" x14ac:dyDescent="0.25">
      <c r="A53"/>
      <c r="B53"/>
      <c r="G53"/>
      <c r="H53"/>
      <c r="I53" s="1"/>
      <c r="J53" s="1"/>
      <c r="K53" s="1"/>
      <c r="L53" s="1"/>
      <c r="M53" s="1"/>
      <c r="N53" s="1"/>
      <c r="O53" s="1"/>
      <c r="P53" s="1"/>
      <c r="Q53" s="1"/>
      <c r="R53" s="1"/>
      <c r="S53" s="1"/>
      <c r="T53" s="1"/>
      <c r="U53"/>
      <c r="V53"/>
      <c r="W53"/>
      <c r="X53" s="1"/>
      <c r="Y53" s="1"/>
      <c r="Z53" s="1"/>
      <c r="AA53" s="1"/>
      <c r="AB53" s="1"/>
      <c r="AC53" s="1"/>
      <c r="AD53" s="1"/>
      <c r="AE53" s="1"/>
    </row>
    <row r="54" spans="1:33" x14ac:dyDescent="0.25">
      <c r="A54"/>
      <c r="B54"/>
    </row>
    <row r="55" spans="1:33" x14ac:dyDescent="0.25">
      <c r="A55"/>
      <c r="B55"/>
    </row>
    <row r="56" spans="1:33" x14ac:dyDescent="0.25">
      <c r="A56"/>
      <c r="B56"/>
      <c r="C56"/>
      <c r="D56"/>
      <c r="E56"/>
      <c r="F56"/>
    </row>
    <row r="57" spans="1:33" x14ac:dyDescent="0.25">
      <c r="A57"/>
      <c r="B57"/>
      <c r="C57"/>
      <c r="D57"/>
      <c r="E57"/>
      <c r="F57"/>
      <c r="G57" s="1"/>
      <c r="H57"/>
      <c r="I57"/>
      <c r="J57"/>
      <c r="K57" s="1"/>
      <c r="L57" s="1"/>
      <c r="M57" s="1"/>
      <c r="N57" s="1"/>
      <c r="O57" s="1"/>
      <c r="P57" s="1"/>
      <c r="Q57" s="1"/>
      <c r="R57" s="1"/>
      <c r="S57" s="1"/>
      <c r="T57" s="1"/>
      <c r="U57" s="1"/>
      <c r="V57" s="1"/>
      <c r="W57"/>
      <c r="X57"/>
      <c r="Y57"/>
      <c r="Z57" s="1"/>
      <c r="AA57" s="1"/>
      <c r="AB57" s="1"/>
      <c r="AC57" s="1"/>
      <c r="AD57" s="1"/>
      <c r="AE57" s="1"/>
      <c r="AF57" s="1"/>
      <c r="AG57" s="1"/>
    </row>
    <row r="58" spans="1:33" ht="15.75" x14ac:dyDescent="0.25">
      <c r="G58"/>
      <c r="H58" s="144"/>
      <c r="I58"/>
      <c r="J58"/>
      <c r="K58" s="1"/>
      <c r="L58" s="1"/>
      <c r="M58" s="1"/>
      <c r="N58" s="1"/>
      <c r="O58" s="1"/>
      <c r="P58" s="1"/>
      <c r="Q58" s="1"/>
      <c r="R58" s="1"/>
      <c r="S58" s="1"/>
      <c r="T58" s="1"/>
      <c r="U58" s="1"/>
      <c r="V58" s="1"/>
      <c r="W58"/>
      <c r="X58"/>
      <c r="Y58"/>
      <c r="Z58" s="1"/>
      <c r="AA58" s="1"/>
      <c r="AB58" s="1"/>
      <c r="AC58" s="1"/>
      <c r="AD58" s="1"/>
      <c r="AE58" s="1"/>
      <c r="AF58" s="1"/>
      <c r="AG58" s="1"/>
    </row>
  </sheetData>
  <printOptions horizontalCentered="1"/>
  <pageMargins left="0.70866141732283472" right="0.70866141732283472" top="0.74803149606299213" bottom="0.74803149606299213" header="0.31496062992125984" footer="0.31496062992125984"/>
  <pageSetup scale="65"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1980</vt:lpstr>
      <vt:lpstr>1982</vt:lpstr>
      <vt:lpstr>1983</vt:lpstr>
      <vt:lpstr>1989</vt:lpstr>
      <vt:lpstr>1992</vt:lpstr>
      <vt:lpstr>1993</vt:lpstr>
      <vt:lpstr>1994</vt:lpstr>
      <vt:lpstr>1995</vt:lpstr>
      <vt:lpstr>1996</vt:lpstr>
      <vt:lpstr>2004</vt:lpstr>
      <vt:lpstr>2005</vt:lpstr>
      <vt:lpstr>2009</vt:lpstr>
      <vt:lpstr>2010</vt:lpstr>
      <vt:lpstr>2011</vt:lpstr>
      <vt:lpstr>2012</vt:lpstr>
      <vt:lpstr>2013</vt:lpstr>
      <vt:lpstr>2014</vt:lpstr>
      <vt:lpstr>2015</vt:lpstr>
      <vt:lpstr>2016</vt:lpstr>
      <vt:lpstr>2017</vt:lpstr>
      <vt:lpstr>2018</vt:lpstr>
      <vt:lpstr>2019</vt:lpstr>
      <vt:lpstr>2022</vt:lpstr>
      <vt:lpstr>2023</vt:lpstr>
      <vt:lpstr>2024</vt:lpstr>
      <vt:lpstr>2025</vt:lpstr>
      <vt:lpstr>2026</vt:lpstr>
      <vt:lpstr>Seasons at the Elims</vt:lpstr>
      <vt:lpstr>Team Records by Season</vt:lpstr>
      <vt:lpstr>Top Tens</vt:lpstr>
      <vt:lpstr>All-Time Records</vt:lpstr>
      <vt:lpstr>Wins by Season</vt:lpstr>
      <vt:lpstr>Early Exit</vt:lpstr>
      <vt:lpstr>All Teams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Burke</dc:creator>
  <cp:lastModifiedBy>Steve Burke</cp:lastModifiedBy>
  <cp:lastPrinted>2025-07-20T17:03:53Z</cp:lastPrinted>
  <dcterms:created xsi:type="dcterms:W3CDTF">2022-08-20T12:40:44Z</dcterms:created>
  <dcterms:modified xsi:type="dcterms:W3CDTF">2026-08-07T14:11:59Z</dcterms:modified>
</cp:coreProperties>
</file>